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65476" windowWidth="12000" windowHeight="10890" activeTab="0"/>
  </bookViews>
  <sheets>
    <sheet name="GMK 6400 OW gedreht 7.11.2011" sheetId="1" r:id="rId1"/>
  </sheets>
  <definedNames>
    <definedName name="_xlnm.Print_Area" localSheetId="0">'GMK 6400 OW gedreht 7.11.2011'!$B$1:$F$71</definedName>
  </definedNames>
  <calcPr fullCalcOnLoad="1"/>
</workbook>
</file>

<file path=xl/sharedStrings.xml><?xml version="1.0" encoding="utf-8"?>
<sst xmlns="http://schemas.openxmlformats.org/spreadsheetml/2006/main" count="103" uniqueCount="64">
  <si>
    <t>Standard</t>
  </si>
  <si>
    <t>For information only!</t>
  </si>
  <si>
    <t xml:space="preserve">         excluding all parts as shown below.</t>
  </si>
  <si>
    <t xml:space="preserve"> </t>
  </si>
  <si>
    <t>total</t>
  </si>
  <si>
    <t>2 front-</t>
  </si>
  <si>
    <t>4 rear-</t>
  </si>
  <si>
    <t>weight (kg)</t>
  </si>
  <si>
    <t>axles (kg)</t>
  </si>
  <si>
    <t xml:space="preserve">      Xs</t>
  </si>
  <si>
    <t>VA - DM</t>
  </si>
  <si>
    <t>HA - DM</t>
  </si>
  <si>
    <t>PLUS:</t>
  </si>
  <si>
    <t>O/R pads front</t>
  </si>
  <si>
    <t>O/R pads rear</t>
  </si>
  <si>
    <t>outriggers in front</t>
  </si>
  <si>
    <t>outriggers at the rear</t>
  </si>
  <si>
    <t>move telescopic cylinder to tele 4</t>
  </si>
  <si>
    <t>Total weight of marked parts:</t>
  </si>
  <si>
    <t>Komponente</t>
  </si>
  <si>
    <t>Gewicht</t>
  </si>
  <si>
    <t>Schwerpunkt</t>
  </si>
  <si>
    <t>Unterwagen</t>
  </si>
  <si>
    <t>gesamt</t>
  </si>
  <si>
    <t>updated:</t>
  </si>
  <si>
    <t>date:</t>
  </si>
  <si>
    <t>weight (lb)</t>
  </si>
  <si>
    <t>axles (lb)</t>
  </si>
  <si>
    <t>Total weight including marked parts (lbs ):</t>
  </si>
  <si>
    <t>Axle loads:              axle 1- 2:</t>
  </si>
  <si>
    <t xml:space="preserve">                              per axle :</t>
  </si>
  <si>
    <t xml:space="preserve">                              axle 3 - 6:</t>
  </si>
  <si>
    <t>REMOVE:</t>
  </si>
  <si>
    <t>add. weight for tyres 16.00 R25 steel rim</t>
  </si>
  <si>
    <t>add. weight for tyres 20.50 R 25 steel rim</t>
  </si>
  <si>
    <t>add. weight for tyres 14.00 R 25 alloy rim</t>
  </si>
  <si>
    <t>add. weight for tyres 16.00 R 25 alloy rim</t>
  </si>
  <si>
    <t>add. weight for tyres 20.5 R 25 alloy rim</t>
  </si>
  <si>
    <t>spare wheel at the back 14.00 R25 steel rim</t>
  </si>
  <si>
    <t>spare wheel at the back 16.00 R25 steel rim</t>
  </si>
  <si>
    <t>spare wheel at the back 20.5 R25 steel rim</t>
  </si>
  <si>
    <t>spare wheel at the back 14.00 R25 alloy rim</t>
  </si>
  <si>
    <t>spare wheel at the back 16.00 R25 alloy rim</t>
  </si>
  <si>
    <t>spare wheel at the back 20.5 R25 alloy rim</t>
  </si>
  <si>
    <t>aux. hoist</t>
  </si>
  <si>
    <r>
      <t xml:space="preserve">Axle loads GMK 6400 / </t>
    </r>
    <r>
      <rPr>
        <b/>
        <sz val="8"/>
        <color indexed="10"/>
        <rFont val="Arial"/>
        <family val="2"/>
      </rPr>
      <t>6???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</si>
  <si>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Zusatzausrüstung UW</t>
  </si>
  <si>
    <t>Oberwagen</t>
  </si>
  <si>
    <t>Zusatzausrüstung OW</t>
  </si>
  <si>
    <t>HA</t>
  </si>
  <si>
    <t>Zusatzausrüstung HA</t>
  </si>
  <si>
    <t>Standard unit with tyres 14.00 R25; 12 * 8 * 12 ; with driver; tanks filled</t>
  </si>
  <si>
    <t>14.00 Stahl</t>
  </si>
  <si>
    <t>40- t hook block on bumper</t>
  </si>
  <si>
    <t>85- t hook block on bumper</t>
  </si>
  <si>
    <t>Mega Wing Lift</t>
  </si>
  <si>
    <t>GMK 6400</t>
  </si>
  <si>
    <t>Dept.:   TAF</t>
  </si>
  <si>
    <t>AX6400_A.xls                                        Index: A</t>
  </si>
  <si>
    <r>
      <t>add. weight for</t>
    </r>
    <r>
      <rPr>
        <b/>
        <sz val="8"/>
        <color indexed="12"/>
        <rFont val="Arial"/>
        <family val="2"/>
      </rPr>
      <t xml:space="preserve"> removable </t>
    </r>
    <r>
      <rPr>
        <sz val="8"/>
        <color indexed="12"/>
        <rFont val="Arial"/>
        <family val="2"/>
      </rPr>
      <t>O/R box rear</t>
    </r>
  </si>
  <si>
    <t>remove rear O/R box incl. O/R beams</t>
  </si>
  <si>
    <t>remove boom without lift cylinder</t>
  </si>
  <si>
    <t>Superstructure to rear!</t>
  </si>
  <si>
    <t>remove lift cylinder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</si>
</sst>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  <numFmt numFmtId="198" formatCode="[$-407]dddd\,\ d\.\ mmmm\ yyyy"/>
    <numFmt numFmtId="199" formatCode="d/m/yyyy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0"/>
    </font>
    <font>
      <u val="single"/>
      <sz val="15"/>
      <color indexed="12"/>
      <name val="System"/>
      <family val="0"/>
    </font>
    <font>
      <u val="single"/>
      <sz val="15"/>
      <color indexed="36"/>
      <name val="System"/>
      <family val="0"/>
    </font>
    <font>
      <b/>
      <sz val="8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9" fillId="33" borderId="11" xfId="0" applyNumberFormat="1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right"/>
      <protection/>
    </xf>
    <xf numFmtId="197" fontId="9" fillId="33" borderId="14" xfId="0" applyNumberFormat="1" applyFont="1" applyFill="1" applyBorder="1" applyAlignment="1" applyProtection="1">
      <alignment horizontal="left"/>
      <protection/>
    </xf>
    <xf numFmtId="14" fontId="9" fillId="33" borderId="0" xfId="0" applyNumberFormat="1" applyFont="1" applyFill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 horizontal="right"/>
      <protection/>
    </xf>
    <xf numFmtId="0" fontId="9" fillId="33" borderId="16" xfId="0" applyNumberFormat="1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1" fontId="11" fillId="33" borderId="23" xfId="0" applyNumberFormat="1" applyFont="1" applyFill="1" applyBorder="1" applyAlignment="1" applyProtection="1">
      <alignment horizontal="center"/>
      <protection/>
    </xf>
    <xf numFmtId="1" fontId="11" fillId="33" borderId="20" xfId="0" applyNumberFormat="1" applyFont="1" applyFill="1" applyBorder="1" applyAlignment="1" applyProtection="1">
      <alignment horizontal="center"/>
      <protection/>
    </xf>
    <xf numFmtId="1" fontId="11" fillId="33" borderId="14" xfId="0" applyNumberFormat="1" applyFont="1" applyFill="1" applyBorder="1" applyAlignment="1" applyProtection="1">
      <alignment horizontal="center"/>
      <protection/>
    </xf>
    <xf numFmtId="196" fontId="5" fillId="33" borderId="0" xfId="0" applyNumberFormat="1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2" fillId="33" borderId="15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/>
      <protection/>
    </xf>
    <xf numFmtId="3" fontId="12" fillId="33" borderId="24" xfId="0" applyNumberFormat="1" applyFont="1" applyFill="1" applyBorder="1" applyAlignment="1" applyProtection="1">
      <alignment horizontal="center"/>
      <protection/>
    </xf>
    <xf numFmtId="3" fontId="12" fillId="33" borderId="25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9" fillId="33" borderId="0" xfId="0" applyNumberFormat="1" applyFont="1" applyFill="1" applyAlignment="1" applyProtection="1">
      <alignment/>
      <protection/>
    </xf>
    <xf numFmtId="3" fontId="12" fillId="33" borderId="27" xfId="0" applyNumberFormat="1" applyFont="1" applyFill="1" applyBorder="1" applyAlignment="1" applyProtection="1">
      <alignment/>
      <protection/>
    </xf>
    <xf numFmtId="3" fontId="12" fillId="33" borderId="28" xfId="0" applyNumberFormat="1" applyFont="1" applyFill="1" applyBorder="1" applyAlignment="1" applyProtection="1">
      <alignment/>
      <protection/>
    </xf>
    <xf numFmtId="3" fontId="12" fillId="33" borderId="29" xfId="0" applyNumberFormat="1" applyFont="1" applyFill="1" applyBorder="1" applyAlignment="1" applyProtection="1">
      <alignment/>
      <protection/>
    </xf>
    <xf numFmtId="3" fontId="12" fillId="33" borderId="30" xfId="0" applyNumberFormat="1" applyFont="1" applyFill="1" applyBorder="1" applyAlignment="1" applyProtection="1">
      <alignment/>
      <protection/>
    </xf>
    <xf numFmtId="3" fontId="12" fillId="33" borderId="31" xfId="0" applyNumberFormat="1" applyFont="1" applyFill="1" applyBorder="1" applyAlignment="1" applyProtection="1">
      <alignment/>
      <protection/>
    </xf>
    <xf numFmtId="3" fontId="12" fillId="33" borderId="32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right"/>
      <protection locked="0"/>
    </xf>
    <xf numFmtId="1" fontId="11" fillId="33" borderId="11" xfId="0" applyNumberFormat="1" applyFont="1" applyFill="1" applyBorder="1" applyAlignment="1" applyProtection="1">
      <alignment/>
      <protection/>
    </xf>
    <xf numFmtId="1" fontId="11" fillId="33" borderId="12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right"/>
      <protection locked="0"/>
    </xf>
    <xf numFmtId="3" fontId="12" fillId="33" borderId="16" xfId="0" applyNumberFormat="1" applyFont="1" applyFill="1" applyBorder="1" applyAlignment="1" applyProtection="1">
      <alignment/>
      <protection/>
    </xf>
    <xf numFmtId="3" fontId="12" fillId="33" borderId="17" xfId="0" applyNumberFormat="1" applyFont="1" applyFill="1" applyBorder="1" applyAlignment="1" applyProtection="1">
      <alignment/>
      <protection/>
    </xf>
    <xf numFmtId="1" fontId="12" fillId="33" borderId="11" xfId="0" applyNumberFormat="1" applyFont="1" applyFill="1" applyBorder="1" applyAlignment="1" applyProtection="1">
      <alignment/>
      <protection/>
    </xf>
    <xf numFmtId="1" fontId="12" fillId="33" borderId="12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/>
      <protection/>
    </xf>
    <xf numFmtId="1" fontId="11" fillId="33" borderId="14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/>
      <protection/>
    </xf>
    <xf numFmtId="1" fontId="12" fillId="33" borderId="14" xfId="0" applyNumberFormat="1" applyFont="1" applyFill="1" applyBorder="1" applyAlignment="1" applyProtection="1">
      <alignment/>
      <protection/>
    </xf>
    <xf numFmtId="3" fontId="12" fillId="33" borderId="14" xfId="0" applyNumberFormat="1" applyFont="1" applyFill="1" applyBorder="1" applyAlignment="1" applyProtection="1">
      <alignment/>
      <protection/>
    </xf>
    <xf numFmtId="1" fontId="9" fillId="33" borderId="16" xfId="0" applyNumberFormat="1" applyFont="1" applyFill="1" applyBorder="1" applyAlignment="1" applyProtection="1">
      <alignment/>
      <protection/>
    </xf>
    <xf numFmtId="1" fontId="11" fillId="33" borderId="16" xfId="0" applyNumberFormat="1" applyFont="1" applyFill="1" applyBorder="1" applyAlignment="1" applyProtection="1">
      <alignment/>
      <protection/>
    </xf>
    <xf numFmtId="1" fontId="9" fillId="33" borderId="11" xfId="0" applyNumberFormat="1" applyFont="1" applyFill="1" applyBorder="1" applyAlignment="1" applyProtection="1">
      <alignment/>
      <protection/>
    </xf>
    <xf numFmtId="2" fontId="9" fillId="33" borderId="12" xfId="0" applyNumberFormat="1" applyFont="1" applyFill="1" applyBorder="1" applyAlignment="1" applyProtection="1">
      <alignment horizontal="right"/>
      <protection/>
    </xf>
    <xf numFmtId="1" fontId="9" fillId="33" borderId="17" xfId="0" applyNumberFormat="1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>
      <alignment horizontal="right"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196" fontId="5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196" fontId="9" fillId="33" borderId="0" xfId="0" applyNumberFormat="1" applyFont="1" applyFill="1" applyBorder="1" applyAlignment="1" applyProtection="1">
      <alignment/>
      <protection/>
    </xf>
    <xf numFmtId="192" fontId="5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14" fillId="33" borderId="0" xfId="0" applyNumberFormat="1" applyFont="1" applyFill="1" applyAlignment="1" applyProtection="1">
      <alignment horizontal="center"/>
      <protection/>
    </xf>
    <xf numFmtId="0" fontId="14" fillId="33" borderId="0" xfId="0" applyNumberFormat="1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/>
    </xf>
    <xf numFmtId="1" fontId="11" fillId="34" borderId="14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192" fontId="13" fillId="33" borderId="0" xfId="0" applyNumberFormat="1" applyFont="1" applyFill="1" applyBorder="1" applyAlignment="1" applyProtection="1">
      <alignment/>
      <protection/>
    </xf>
    <xf numFmtId="196" fontId="13" fillId="33" borderId="0" xfId="0" applyNumberFormat="1" applyFont="1" applyFill="1" applyBorder="1" applyAlignment="1" applyProtection="1">
      <alignment/>
      <protection/>
    </xf>
    <xf numFmtId="2" fontId="15" fillId="33" borderId="0" xfId="0" applyNumberFormat="1" applyFont="1" applyFill="1" applyAlignment="1">
      <alignment/>
    </xf>
    <xf numFmtId="2" fontId="15" fillId="33" borderId="0" xfId="0" applyNumberFormat="1" applyFont="1" applyFill="1" applyBorder="1" applyAlignment="1">
      <alignment horizontal="right"/>
    </xf>
    <xf numFmtId="2" fontId="13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" fontId="6" fillId="33" borderId="23" xfId="0" applyNumberFormat="1" applyFont="1" applyFill="1" applyBorder="1" applyAlignment="1" applyProtection="1">
      <alignment/>
      <protection/>
    </xf>
    <xf numFmtId="1" fontId="6" fillId="33" borderId="20" xfId="0" applyNumberFormat="1" applyFont="1" applyFill="1" applyBorder="1" applyAlignment="1" applyProtection="1">
      <alignment/>
      <protection/>
    </xf>
    <xf numFmtId="1" fontId="6" fillId="33" borderId="14" xfId="0" applyNumberFormat="1" applyFont="1" applyFill="1" applyBorder="1" applyAlignment="1" applyProtection="1">
      <alignment/>
      <protection/>
    </xf>
    <xf numFmtId="1" fontId="9" fillId="33" borderId="33" xfId="0" applyNumberFormat="1" applyFont="1" applyFill="1" applyBorder="1" applyAlignment="1" applyProtection="1">
      <alignment/>
      <protection/>
    </xf>
    <xf numFmtId="1" fontId="9" fillId="33" borderId="22" xfId="0" applyNumberFormat="1" applyFont="1" applyFill="1" applyBorder="1" applyAlignment="1" applyProtection="1">
      <alignment/>
      <protection/>
    </xf>
    <xf numFmtId="1" fontId="9" fillId="33" borderId="12" xfId="0" applyNumberFormat="1" applyFont="1" applyFill="1" applyBorder="1" applyAlignment="1" applyProtection="1">
      <alignment/>
      <protection/>
    </xf>
    <xf numFmtId="0" fontId="14" fillId="33" borderId="27" xfId="0" applyNumberFormat="1" applyFont="1" applyFill="1" applyBorder="1" applyAlignment="1" applyProtection="1" quotePrefix="1">
      <alignment horizontal="left"/>
      <protection/>
    </xf>
    <xf numFmtId="1" fontId="9" fillId="33" borderId="29" xfId="0" applyNumberFormat="1" applyFont="1" applyFill="1" applyBorder="1" applyAlignment="1" applyProtection="1">
      <alignment/>
      <protection/>
    </xf>
    <xf numFmtId="0" fontId="14" fillId="33" borderId="27" xfId="0" applyNumberFormat="1" applyFont="1" applyFill="1" applyBorder="1" applyAlignment="1" applyProtection="1">
      <alignment/>
      <protection/>
    </xf>
    <xf numFmtId="0" fontId="9" fillId="33" borderId="27" xfId="0" applyFont="1" applyFill="1" applyBorder="1" applyAlignment="1" applyProtection="1">
      <alignment/>
      <protection/>
    </xf>
    <xf numFmtId="0" fontId="11" fillId="33" borderId="27" xfId="0" applyFont="1" applyFill="1" applyBorder="1" applyAlignment="1" applyProtection="1">
      <alignment/>
      <protection/>
    </xf>
    <xf numFmtId="0" fontId="9" fillId="33" borderId="34" xfId="0" applyFont="1" applyFill="1" applyBorder="1" applyAlignment="1" applyProtection="1">
      <alignment/>
      <protection/>
    </xf>
    <xf numFmtId="1" fontId="9" fillId="33" borderId="24" xfId="0" applyNumberFormat="1" applyFont="1" applyFill="1" applyBorder="1" applyAlignment="1" applyProtection="1">
      <alignment/>
      <protection/>
    </xf>
    <xf numFmtId="1" fontId="9" fillId="33" borderId="35" xfId="0" applyNumberFormat="1" applyFont="1" applyFill="1" applyBorder="1" applyAlignment="1" applyProtection="1">
      <alignment/>
      <protection/>
    </xf>
    <xf numFmtId="1" fontId="9" fillId="33" borderId="17" xfId="0" applyNumberFormat="1" applyFont="1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/>
    </xf>
    <xf numFmtId="0" fontId="9" fillId="35" borderId="37" xfId="0" applyFont="1" applyFill="1" applyBorder="1" applyAlignment="1" applyProtection="1">
      <alignment horizontal="right"/>
      <protection locked="0"/>
    </xf>
    <xf numFmtId="0" fontId="9" fillId="35" borderId="38" xfId="0" applyFont="1" applyFill="1" applyBorder="1" applyAlignment="1" applyProtection="1">
      <alignment horizontal="right"/>
      <protection locked="0"/>
    </xf>
    <xf numFmtId="0" fontId="9" fillId="33" borderId="38" xfId="0" applyFont="1" applyFill="1" applyBorder="1" applyAlignment="1" applyProtection="1">
      <alignment horizontal="right"/>
      <protection locked="0"/>
    </xf>
    <xf numFmtId="0" fontId="9" fillId="33" borderId="39" xfId="0" applyFont="1" applyFill="1" applyBorder="1" applyAlignment="1" applyProtection="1">
      <alignment horizontal="right"/>
      <protection locked="0"/>
    </xf>
    <xf numFmtId="0" fontId="5" fillId="34" borderId="0" xfId="0" applyNumberFormat="1" applyFont="1" applyFill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9" fillId="33" borderId="0" xfId="0" applyNumberFormat="1" applyFont="1" applyFill="1" applyBorder="1" applyAlignment="1" applyProtection="1">
      <alignment/>
      <protection/>
    </xf>
    <xf numFmtId="0" fontId="14" fillId="33" borderId="27" xfId="0" applyFont="1" applyFill="1" applyBorder="1" applyAlignment="1" applyProtection="1">
      <alignment/>
      <protection/>
    </xf>
    <xf numFmtId="0" fontId="9" fillId="36" borderId="27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4" fillId="34" borderId="40" xfId="0" applyNumberFormat="1" applyFont="1" applyFill="1" applyBorder="1" applyAlignment="1" applyProtection="1">
      <alignment/>
      <protection/>
    </xf>
    <xf numFmtId="0" fontId="14" fillId="34" borderId="27" xfId="0" applyNumberFormat="1" applyFont="1" applyFill="1" applyBorder="1" applyAlignment="1" applyProtection="1" quotePrefix="1">
      <alignment horizontal="left"/>
      <protection/>
    </xf>
    <xf numFmtId="0" fontId="14" fillId="34" borderId="40" xfId="0" applyNumberFormat="1" applyFont="1" applyFill="1" applyBorder="1" applyAlignment="1" applyProtection="1" quotePrefix="1">
      <alignment horizontal="left"/>
      <protection/>
    </xf>
    <xf numFmtId="0" fontId="14" fillId="34" borderId="27" xfId="0" applyFont="1" applyFill="1" applyBorder="1" applyAlignment="1" applyProtection="1">
      <alignment/>
      <protection/>
    </xf>
    <xf numFmtId="0" fontId="12" fillId="33" borderId="41" xfId="0" applyFont="1" applyFill="1" applyBorder="1" applyAlignment="1" applyProtection="1">
      <alignment horizontal="center"/>
      <protection/>
    </xf>
    <xf numFmtId="0" fontId="12" fillId="33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123825</xdr:rowOff>
    </xdr:from>
    <xdr:to>
      <xdr:col>2</xdr:col>
      <xdr:colOff>2638425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66750" y="2105025"/>
          <a:ext cx="234315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323850</xdr:colOff>
      <xdr:row>9</xdr:row>
      <xdr:rowOff>85725</xdr:rowOff>
    </xdr:from>
    <xdr:to>
      <xdr:col>2</xdr:col>
      <xdr:colOff>323850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95325" y="1533525"/>
          <a:ext cx="0" cy="5619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66675</xdr:rowOff>
    </xdr:from>
    <xdr:to>
      <xdr:col>2</xdr:col>
      <xdr:colOff>1743075</xdr:colOff>
      <xdr:row>4</xdr:row>
      <xdr:rowOff>85725</xdr:rowOff>
    </xdr:to>
    <xdr:pic>
      <xdr:nvPicPr>
        <xdr:cNvPr id="3" name="Picture 3" descr="m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2038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abSelected="1" zoomScalePageLayoutView="0" workbookViewId="0" topLeftCell="B13">
      <selection activeCell="B23" sqref="B23"/>
    </sheetView>
  </sheetViews>
  <sheetFormatPr defaultColWidth="11" defaultRowHeight="15"/>
  <cols>
    <col min="1" max="1" width="5.59765625" style="1" hidden="1" customWidth="1"/>
    <col min="2" max="2" width="3.8984375" style="1" customWidth="1"/>
    <col min="3" max="3" width="36.19921875" style="1" customWidth="1"/>
    <col min="4" max="4" width="8.8984375" style="1" customWidth="1"/>
    <col min="5" max="5" width="10" style="1" customWidth="1"/>
    <col min="6" max="6" width="13.5" style="1" bestFit="1" customWidth="1"/>
    <col min="7" max="7" width="6.59765625" style="2" hidden="1" customWidth="1"/>
    <col min="8" max="8" width="12" style="2" hidden="1" customWidth="1"/>
    <col min="9" max="10" width="8.09765625" style="2" hidden="1" customWidth="1"/>
    <col min="11" max="16384" width="11" style="1" customWidth="1"/>
  </cols>
  <sheetData>
    <row r="1" ht="13.5" thickBot="1"/>
    <row r="2" spans="1:11" ht="13.5" customHeight="1">
      <c r="A2" s="2"/>
      <c r="B2" s="3"/>
      <c r="C2" s="4"/>
      <c r="D2" s="5"/>
      <c r="E2" s="6"/>
      <c r="F2" s="7"/>
      <c r="K2" s="2"/>
    </row>
    <row r="3" spans="1:11" ht="13.5" customHeight="1">
      <c r="A3" s="2"/>
      <c r="B3" s="8"/>
      <c r="C3" s="9"/>
      <c r="D3" s="10" t="s">
        <v>24</v>
      </c>
      <c r="E3" s="129">
        <v>40854</v>
      </c>
      <c r="F3" s="11"/>
      <c r="K3" s="2"/>
    </row>
    <row r="4" spans="1:11" ht="13.5" customHeight="1">
      <c r="A4" s="2"/>
      <c r="B4" s="8"/>
      <c r="C4" s="9"/>
      <c r="D4" s="12" t="s">
        <v>25</v>
      </c>
      <c r="E4" s="130" t="e">
        <f ca="1">TEXT(NOW(),"TT.MM.JJJJ")</f>
        <v>#VALUE!</v>
      </c>
      <c r="F4" s="13"/>
      <c r="K4" s="2"/>
    </row>
    <row r="5" spans="1:12" ht="13.5" thickBot="1">
      <c r="A5" s="2"/>
      <c r="B5" s="14"/>
      <c r="C5" s="15"/>
      <c r="D5" s="16"/>
      <c r="E5" s="17"/>
      <c r="F5" s="18"/>
      <c r="H5" s="19"/>
      <c r="K5" s="2"/>
      <c r="L5" s="20"/>
    </row>
    <row r="6" spans="1:11" ht="13.5" thickBot="1">
      <c r="A6" s="2"/>
      <c r="B6" s="8"/>
      <c r="C6" s="21"/>
      <c r="D6" s="21"/>
      <c r="E6" s="21"/>
      <c r="F6" s="13"/>
      <c r="K6" s="2"/>
    </row>
    <row r="7" spans="1:11" ht="13.5" thickBot="1">
      <c r="A7" s="2"/>
      <c r="B7" s="8"/>
      <c r="C7" s="22" t="s">
        <v>45</v>
      </c>
      <c r="D7" s="23" t="s">
        <v>0</v>
      </c>
      <c r="E7" s="141" t="s">
        <v>1</v>
      </c>
      <c r="F7" s="142"/>
      <c r="K7" s="2"/>
    </row>
    <row r="8" spans="1:11" ht="9.75" customHeight="1">
      <c r="A8" s="2"/>
      <c r="B8" s="8"/>
      <c r="C8" s="21"/>
      <c r="D8" s="21"/>
      <c r="E8" s="21"/>
      <c r="F8" s="13"/>
      <c r="K8" s="2"/>
    </row>
    <row r="9" spans="1:11" ht="9.75" customHeight="1">
      <c r="A9" s="2"/>
      <c r="B9" s="8"/>
      <c r="C9" s="21" t="s">
        <v>51</v>
      </c>
      <c r="D9" s="21"/>
      <c r="E9" s="21"/>
      <c r="F9" s="13"/>
      <c r="K9" s="2"/>
    </row>
    <row r="10" spans="1:11" ht="9.75" customHeight="1">
      <c r="A10" s="2"/>
      <c r="B10" s="8"/>
      <c r="C10" s="24" t="s">
        <v>2</v>
      </c>
      <c r="E10" s="21"/>
      <c r="F10" s="13"/>
      <c r="K10" s="2"/>
    </row>
    <row r="11" spans="1:11" ht="12.75" customHeight="1">
      <c r="A11" s="2"/>
      <c r="B11" s="8"/>
      <c r="C11" s="21"/>
      <c r="D11" s="136" t="s">
        <v>62</v>
      </c>
      <c r="E11" s="21"/>
      <c r="F11" s="13"/>
      <c r="K11" s="2"/>
    </row>
    <row r="12" spans="1:11" ht="9.75" customHeight="1" thickBot="1">
      <c r="A12" s="2"/>
      <c r="B12" s="8"/>
      <c r="C12" s="21"/>
      <c r="D12" s="21"/>
      <c r="E12" s="21"/>
      <c r="F12" s="13"/>
      <c r="K12" s="2"/>
    </row>
    <row r="13" spans="1:13" ht="9.75" customHeight="1">
      <c r="A13" s="2"/>
      <c r="B13" s="8" t="s">
        <v>3</v>
      </c>
      <c r="C13" s="21"/>
      <c r="D13" s="25" t="s">
        <v>4</v>
      </c>
      <c r="E13" s="25" t="s">
        <v>5</v>
      </c>
      <c r="F13" s="26" t="s">
        <v>6</v>
      </c>
      <c r="K13" s="27" t="s">
        <v>4</v>
      </c>
      <c r="L13" s="28" t="s">
        <v>5</v>
      </c>
      <c r="M13" s="29" t="s">
        <v>6</v>
      </c>
    </row>
    <row r="14" spans="1:13" ht="9.75" customHeight="1">
      <c r="A14" s="2"/>
      <c r="B14" s="8"/>
      <c r="C14" s="21"/>
      <c r="D14" s="30" t="s">
        <v>7</v>
      </c>
      <c r="E14" s="25" t="s">
        <v>8</v>
      </c>
      <c r="F14" s="26" t="s">
        <v>8</v>
      </c>
      <c r="G14" s="31" t="s">
        <v>9</v>
      </c>
      <c r="H14" s="31" t="s">
        <v>10</v>
      </c>
      <c r="I14" s="31" t="s">
        <v>11</v>
      </c>
      <c r="J14" s="31"/>
      <c r="K14" s="32" t="s">
        <v>26</v>
      </c>
      <c r="L14" s="25" t="s">
        <v>27</v>
      </c>
      <c r="M14" s="26" t="s">
        <v>27</v>
      </c>
    </row>
    <row r="15" spans="1:13" ht="11.25" customHeight="1">
      <c r="A15" s="2"/>
      <c r="B15" s="8"/>
      <c r="C15" s="21"/>
      <c r="D15" s="33">
        <f>D90</f>
        <v>72599.70000000001</v>
      </c>
      <c r="E15" s="34">
        <f>D15-F15</f>
        <v>25822.52597923875</v>
      </c>
      <c r="F15" s="35">
        <f>(H15-G15)/(H15+I15)*D15</f>
        <v>46777.17402076126</v>
      </c>
      <c r="G15" s="36">
        <f>E90</f>
        <v>3.344814340830609</v>
      </c>
      <c r="H15" s="90">
        <v>8</v>
      </c>
      <c r="I15" s="91">
        <v>-0.775</v>
      </c>
      <c r="J15" s="31"/>
      <c r="K15" s="37"/>
      <c r="L15" s="38"/>
      <c r="M15" s="39"/>
    </row>
    <row r="16" spans="1:13" ht="11.25" customHeight="1" thickBot="1">
      <c r="A16" s="2"/>
      <c r="B16" s="40"/>
      <c r="C16" s="41" t="s">
        <v>12</v>
      </c>
      <c r="D16" s="42">
        <f>D15*2.2046244201838</f>
        <v>160055.07151801785</v>
      </c>
      <c r="E16" s="42">
        <f>E15*2.2046244201838</f>
        <v>56928.97136466035</v>
      </c>
      <c r="F16" s="43">
        <f>F15*2.2046244201838</f>
        <v>103126.10015335752</v>
      </c>
      <c r="K16" s="44"/>
      <c r="L16" s="45"/>
      <c r="M16" s="46"/>
    </row>
    <row r="17" spans="1:13" ht="12.75" hidden="1">
      <c r="A17" s="31"/>
      <c r="B17" s="123"/>
      <c r="C17" s="107"/>
      <c r="D17" s="108"/>
      <c r="E17" s="109"/>
      <c r="F17" s="110"/>
      <c r="G17" s="31"/>
      <c r="H17" s="31"/>
      <c r="I17" s="31"/>
      <c r="J17" s="31"/>
      <c r="K17" s="47"/>
      <c r="L17" s="48"/>
      <c r="M17" s="49"/>
    </row>
    <row r="18" spans="1:13" ht="9.75" customHeight="1">
      <c r="A18" s="50">
        <v>939.4</v>
      </c>
      <c r="B18" s="124">
        <v>1</v>
      </c>
      <c r="C18" s="137" t="s">
        <v>59</v>
      </c>
      <c r="D18" s="111">
        <f aca="true" t="shared" si="0" ref="D18:D48">B18*A18</f>
        <v>939.4</v>
      </c>
      <c r="E18" s="112">
        <f aca="true" t="shared" si="1" ref="E18:E48">D18-F18</f>
        <v>-559.8693979238757</v>
      </c>
      <c r="F18" s="113">
        <f aca="true" t="shared" si="2" ref="F18:F48">(H18-G18)/(H18+I18)*D18</f>
        <v>1499.2693979238757</v>
      </c>
      <c r="G18" s="31">
        <v>-3.531</v>
      </c>
      <c r="H18" s="31">
        <f>H15</f>
        <v>8</v>
      </c>
      <c r="I18" s="31">
        <f>I15</f>
        <v>-0.775</v>
      </c>
      <c r="J18" s="31"/>
      <c r="K18" s="51">
        <f aca="true" t="shared" si="3" ref="K18:K48">D18*2.2046244201838</f>
        <v>2071.024180320662</v>
      </c>
      <c r="L18" s="52">
        <f aca="true" t="shared" si="4" ref="L18:L48">E18*2.2046244201838</f>
        <v>-1234.3017467765776</v>
      </c>
      <c r="M18" s="53">
        <f aca="true" t="shared" si="5" ref="M18:M48">F18*2.2046244201838</f>
        <v>3305.3259270972394</v>
      </c>
    </row>
    <row r="19" spans="1:13" ht="9.75" customHeight="1">
      <c r="A19" s="92">
        <v>722.4</v>
      </c>
      <c r="B19" s="125">
        <v>0</v>
      </c>
      <c r="C19" s="114" t="s">
        <v>33</v>
      </c>
      <c r="D19" s="106">
        <f t="shared" si="0"/>
        <v>0</v>
      </c>
      <c r="E19" s="106">
        <f t="shared" si="1"/>
        <v>0</v>
      </c>
      <c r="F19" s="115">
        <f t="shared" si="2"/>
        <v>0</v>
      </c>
      <c r="G19" s="93">
        <v>3.183</v>
      </c>
      <c r="H19" s="31">
        <f aca="true" t="shared" si="6" ref="H19:H36">H18</f>
        <v>8</v>
      </c>
      <c r="I19" s="31">
        <f aca="true" t="shared" si="7" ref="I19:I36">I18</f>
        <v>-0.775</v>
      </c>
      <c r="J19" s="31"/>
      <c r="K19" s="51">
        <f t="shared" si="3"/>
        <v>0</v>
      </c>
      <c r="L19" s="52">
        <f t="shared" si="4"/>
        <v>0</v>
      </c>
      <c r="M19" s="53">
        <f t="shared" si="5"/>
        <v>0</v>
      </c>
    </row>
    <row r="20" spans="1:13" ht="9.75" customHeight="1">
      <c r="A20" s="92">
        <v>1237.2</v>
      </c>
      <c r="B20" s="125">
        <v>0</v>
      </c>
      <c r="C20" s="114" t="s">
        <v>34</v>
      </c>
      <c r="D20" s="106">
        <f t="shared" si="0"/>
        <v>0</v>
      </c>
      <c r="E20" s="106">
        <f t="shared" si="1"/>
        <v>0</v>
      </c>
      <c r="F20" s="115">
        <f t="shared" si="2"/>
        <v>0</v>
      </c>
      <c r="G20" s="93">
        <v>3.183</v>
      </c>
      <c r="H20" s="31">
        <f t="shared" si="6"/>
        <v>8</v>
      </c>
      <c r="I20" s="31">
        <f t="shared" si="7"/>
        <v>-0.775</v>
      </c>
      <c r="J20" s="31"/>
      <c r="K20" s="51">
        <f t="shared" si="3"/>
        <v>0</v>
      </c>
      <c r="L20" s="52">
        <f t="shared" si="4"/>
        <v>0</v>
      </c>
      <c r="M20" s="53">
        <f t="shared" si="5"/>
        <v>0</v>
      </c>
    </row>
    <row r="21" spans="1:13" ht="9.75" customHeight="1">
      <c r="A21" s="92">
        <v>-526.8</v>
      </c>
      <c r="B21" s="125">
        <v>0</v>
      </c>
      <c r="C21" s="114" t="s">
        <v>35</v>
      </c>
      <c r="D21" s="106">
        <f t="shared" si="0"/>
        <v>0</v>
      </c>
      <c r="E21" s="106">
        <f t="shared" si="1"/>
        <v>0</v>
      </c>
      <c r="F21" s="115">
        <f t="shared" si="2"/>
        <v>0</v>
      </c>
      <c r="G21" s="93">
        <v>3.183</v>
      </c>
      <c r="H21" s="31">
        <f t="shared" si="6"/>
        <v>8</v>
      </c>
      <c r="I21" s="31">
        <f t="shared" si="7"/>
        <v>-0.775</v>
      </c>
      <c r="J21" s="31"/>
      <c r="K21" s="51">
        <f t="shared" si="3"/>
        <v>0</v>
      </c>
      <c r="L21" s="52">
        <f t="shared" si="4"/>
        <v>0</v>
      </c>
      <c r="M21" s="53">
        <f t="shared" si="5"/>
        <v>0</v>
      </c>
    </row>
    <row r="22" spans="1:13" ht="9.75" customHeight="1">
      <c r="A22" s="92">
        <v>133.2</v>
      </c>
      <c r="B22" s="125">
        <v>0</v>
      </c>
      <c r="C22" s="138" t="s">
        <v>36</v>
      </c>
      <c r="D22" s="106">
        <f t="shared" si="0"/>
        <v>0</v>
      </c>
      <c r="E22" s="106">
        <f t="shared" si="1"/>
        <v>0</v>
      </c>
      <c r="F22" s="115">
        <f t="shared" si="2"/>
        <v>0</v>
      </c>
      <c r="G22" s="93">
        <v>3.183</v>
      </c>
      <c r="H22" s="31">
        <f t="shared" si="6"/>
        <v>8</v>
      </c>
      <c r="I22" s="31">
        <f t="shared" si="7"/>
        <v>-0.775</v>
      </c>
      <c r="J22" s="31"/>
      <c r="K22" s="51">
        <f t="shared" si="3"/>
        <v>0</v>
      </c>
      <c r="L22" s="52">
        <f t="shared" si="4"/>
        <v>0</v>
      </c>
      <c r="M22" s="53">
        <f t="shared" si="5"/>
        <v>0</v>
      </c>
    </row>
    <row r="23" spans="1:13" ht="9.75" customHeight="1">
      <c r="A23" s="92">
        <v>625.2</v>
      </c>
      <c r="B23" s="125">
        <v>1</v>
      </c>
      <c r="C23" s="114" t="s">
        <v>37</v>
      </c>
      <c r="D23" s="106">
        <f t="shared" si="0"/>
        <v>625.2</v>
      </c>
      <c r="E23" s="106">
        <f t="shared" si="1"/>
        <v>208.37115570934253</v>
      </c>
      <c r="F23" s="115">
        <f t="shared" si="2"/>
        <v>416.8288442906575</v>
      </c>
      <c r="G23" s="93">
        <v>3.183</v>
      </c>
      <c r="H23" s="31">
        <f t="shared" si="6"/>
        <v>8</v>
      </c>
      <c r="I23" s="31">
        <f t="shared" si="7"/>
        <v>-0.775</v>
      </c>
      <c r="J23" s="31"/>
      <c r="K23" s="51">
        <f t="shared" si="3"/>
        <v>1378.331187498912</v>
      </c>
      <c r="L23" s="52">
        <f t="shared" si="4"/>
        <v>459.3801383387376</v>
      </c>
      <c r="M23" s="53">
        <f t="shared" si="5"/>
        <v>918.9510491601743</v>
      </c>
    </row>
    <row r="24" spans="1:13" ht="9.75" customHeight="1">
      <c r="A24" s="92">
        <v>238.9</v>
      </c>
      <c r="B24" s="125">
        <v>0</v>
      </c>
      <c r="C24" s="116" t="s">
        <v>38</v>
      </c>
      <c r="D24" s="106">
        <f t="shared" si="0"/>
        <v>0</v>
      </c>
      <c r="E24" s="106">
        <f t="shared" si="1"/>
        <v>0</v>
      </c>
      <c r="F24" s="115">
        <f t="shared" si="2"/>
        <v>0</v>
      </c>
      <c r="G24" s="93">
        <v>-3.97</v>
      </c>
      <c r="H24" s="31">
        <f t="shared" si="6"/>
        <v>8</v>
      </c>
      <c r="I24" s="31">
        <f t="shared" si="7"/>
        <v>-0.775</v>
      </c>
      <c r="J24" s="31"/>
      <c r="K24" s="51">
        <f t="shared" si="3"/>
        <v>0</v>
      </c>
      <c r="L24" s="52">
        <f t="shared" si="4"/>
        <v>0</v>
      </c>
      <c r="M24" s="53">
        <f t="shared" si="5"/>
        <v>0</v>
      </c>
    </row>
    <row r="25" spans="1:13" ht="9.75" customHeight="1">
      <c r="A25" s="92">
        <v>299.1</v>
      </c>
      <c r="B25" s="125">
        <v>0</v>
      </c>
      <c r="C25" s="116" t="s">
        <v>39</v>
      </c>
      <c r="D25" s="106">
        <f t="shared" si="0"/>
        <v>0</v>
      </c>
      <c r="E25" s="106">
        <f t="shared" si="1"/>
        <v>0</v>
      </c>
      <c r="F25" s="115">
        <f t="shared" si="2"/>
        <v>0</v>
      </c>
      <c r="G25" s="93">
        <v>-3.97</v>
      </c>
      <c r="H25" s="31">
        <f t="shared" si="6"/>
        <v>8</v>
      </c>
      <c r="I25" s="31">
        <f t="shared" si="7"/>
        <v>-0.775</v>
      </c>
      <c r="J25" s="31"/>
      <c r="K25" s="51">
        <f t="shared" si="3"/>
        <v>0</v>
      </c>
      <c r="L25" s="52">
        <f t="shared" si="4"/>
        <v>0</v>
      </c>
      <c r="M25" s="53">
        <f t="shared" si="5"/>
        <v>0</v>
      </c>
    </row>
    <row r="26" spans="1:13" ht="9.75" customHeight="1">
      <c r="A26" s="92">
        <v>342</v>
      </c>
      <c r="B26" s="125">
        <v>0</v>
      </c>
      <c r="C26" s="116" t="s">
        <v>40</v>
      </c>
      <c r="D26" s="106">
        <f t="shared" si="0"/>
        <v>0</v>
      </c>
      <c r="E26" s="106">
        <f t="shared" si="1"/>
        <v>0</v>
      </c>
      <c r="F26" s="115">
        <f t="shared" si="2"/>
        <v>0</v>
      </c>
      <c r="G26" s="93">
        <v>-3.97</v>
      </c>
      <c r="H26" s="31">
        <f t="shared" si="6"/>
        <v>8</v>
      </c>
      <c r="I26" s="31">
        <f t="shared" si="7"/>
        <v>-0.775</v>
      </c>
      <c r="J26" s="31"/>
      <c r="K26" s="51">
        <f t="shared" si="3"/>
        <v>0</v>
      </c>
      <c r="L26" s="52">
        <f t="shared" si="4"/>
        <v>0</v>
      </c>
      <c r="M26" s="53">
        <f t="shared" si="5"/>
        <v>0</v>
      </c>
    </row>
    <row r="27" spans="1:13" ht="9.75" customHeight="1">
      <c r="A27" s="92">
        <v>195</v>
      </c>
      <c r="B27" s="125">
        <v>0</v>
      </c>
      <c r="C27" s="116" t="s">
        <v>41</v>
      </c>
      <c r="D27" s="106">
        <f t="shared" si="0"/>
        <v>0</v>
      </c>
      <c r="E27" s="106">
        <f t="shared" si="1"/>
        <v>0</v>
      </c>
      <c r="F27" s="115">
        <f t="shared" si="2"/>
        <v>0</v>
      </c>
      <c r="G27" s="93">
        <v>-3.97</v>
      </c>
      <c r="H27" s="31">
        <f t="shared" si="6"/>
        <v>8</v>
      </c>
      <c r="I27" s="31">
        <f t="shared" si="7"/>
        <v>-0.775</v>
      </c>
      <c r="J27" s="31"/>
      <c r="K27" s="51">
        <f t="shared" si="3"/>
        <v>0</v>
      </c>
      <c r="L27" s="52">
        <f t="shared" si="4"/>
        <v>0</v>
      </c>
      <c r="M27" s="53">
        <f t="shared" si="5"/>
        <v>0</v>
      </c>
    </row>
    <row r="28" spans="1:13" ht="9.75" customHeight="1">
      <c r="A28" s="92">
        <v>250</v>
      </c>
      <c r="B28" s="125">
        <v>0</v>
      </c>
      <c r="C28" s="116" t="s">
        <v>42</v>
      </c>
      <c r="D28" s="106">
        <f t="shared" si="0"/>
        <v>0</v>
      </c>
      <c r="E28" s="106">
        <f t="shared" si="1"/>
        <v>0</v>
      </c>
      <c r="F28" s="115">
        <f t="shared" si="2"/>
        <v>0</v>
      </c>
      <c r="G28" s="93">
        <v>-3.97</v>
      </c>
      <c r="H28" s="31">
        <f t="shared" si="6"/>
        <v>8</v>
      </c>
      <c r="I28" s="31">
        <f t="shared" si="7"/>
        <v>-0.775</v>
      </c>
      <c r="J28" s="31"/>
      <c r="K28" s="51">
        <f t="shared" si="3"/>
        <v>0</v>
      </c>
      <c r="L28" s="52">
        <f t="shared" si="4"/>
        <v>0</v>
      </c>
      <c r="M28" s="53">
        <f t="shared" si="5"/>
        <v>0</v>
      </c>
    </row>
    <row r="29" spans="1:13" ht="9.75" customHeight="1">
      <c r="A29" s="92">
        <v>291</v>
      </c>
      <c r="B29" s="125">
        <v>0</v>
      </c>
      <c r="C29" s="116" t="s">
        <v>43</v>
      </c>
      <c r="D29" s="106">
        <f t="shared" si="0"/>
        <v>0</v>
      </c>
      <c r="E29" s="106">
        <f t="shared" si="1"/>
        <v>0</v>
      </c>
      <c r="F29" s="115">
        <f t="shared" si="2"/>
        <v>0</v>
      </c>
      <c r="G29" s="93">
        <v>-3.97</v>
      </c>
      <c r="H29" s="31">
        <f t="shared" si="6"/>
        <v>8</v>
      </c>
      <c r="I29" s="31">
        <f t="shared" si="7"/>
        <v>-0.775</v>
      </c>
      <c r="J29" s="31"/>
      <c r="K29" s="51">
        <f t="shared" si="3"/>
        <v>0</v>
      </c>
      <c r="L29" s="52">
        <f t="shared" si="4"/>
        <v>0</v>
      </c>
      <c r="M29" s="53">
        <f t="shared" si="5"/>
        <v>0</v>
      </c>
    </row>
    <row r="30" spans="1:13" ht="9.75" customHeight="1" hidden="1">
      <c r="A30" s="92">
        <v>850</v>
      </c>
      <c r="B30" s="125">
        <v>0</v>
      </c>
      <c r="C30" s="135" t="s">
        <v>53</v>
      </c>
      <c r="D30" s="106">
        <f t="shared" si="0"/>
        <v>0</v>
      </c>
      <c r="E30" s="106">
        <f t="shared" si="1"/>
        <v>0</v>
      </c>
      <c r="F30" s="115">
        <f t="shared" si="2"/>
        <v>0</v>
      </c>
      <c r="G30" s="105">
        <v>12.3295</v>
      </c>
      <c r="H30" s="31">
        <f t="shared" si="6"/>
        <v>8</v>
      </c>
      <c r="I30" s="31">
        <f t="shared" si="7"/>
        <v>-0.775</v>
      </c>
      <c r="J30" s="31"/>
      <c r="K30" s="51">
        <f t="shared" si="3"/>
        <v>0</v>
      </c>
      <c r="L30" s="52">
        <f t="shared" si="4"/>
        <v>0</v>
      </c>
      <c r="M30" s="53">
        <f t="shared" si="5"/>
        <v>0</v>
      </c>
    </row>
    <row r="31" spans="1:13" ht="9.75" customHeight="1" hidden="1">
      <c r="A31" s="92">
        <v>1125</v>
      </c>
      <c r="B31" s="125">
        <v>0</v>
      </c>
      <c r="C31" s="135" t="s">
        <v>54</v>
      </c>
      <c r="D31" s="106">
        <f t="shared" si="0"/>
        <v>0</v>
      </c>
      <c r="E31" s="106">
        <f t="shared" si="1"/>
        <v>0</v>
      </c>
      <c r="F31" s="115">
        <f t="shared" si="2"/>
        <v>0</v>
      </c>
      <c r="G31" s="105">
        <v>12.3295</v>
      </c>
      <c r="H31" s="31">
        <f t="shared" si="6"/>
        <v>8</v>
      </c>
      <c r="I31" s="31">
        <f t="shared" si="7"/>
        <v>-0.775</v>
      </c>
      <c r="J31" s="31"/>
      <c r="K31" s="51">
        <f t="shared" si="3"/>
        <v>0</v>
      </c>
      <c r="L31" s="52">
        <f t="shared" si="4"/>
        <v>0</v>
      </c>
      <c r="M31" s="53">
        <f t="shared" si="5"/>
        <v>0</v>
      </c>
    </row>
    <row r="32" spans="1:13" ht="9.75" customHeight="1" hidden="1">
      <c r="A32" s="50">
        <v>10912.8</v>
      </c>
      <c r="B32" s="125">
        <v>0</v>
      </c>
      <c r="C32" s="135" t="s">
        <v>55</v>
      </c>
      <c r="D32" s="106">
        <f t="shared" si="0"/>
        <v>0</v>
      </c>
      <c r="E32" s="106">
        <f t="shared" si="1"/>
        <v>0</v>
      </c>
      <c r="F32" s="115">
        <f t="shared" si="2"/>
        <v>0</v>
      </c>
      <c r="G32" s="105">
        <v>8.12</v>
      </c>
      <c r="H32" s="31">
        <f t="shared" si="6"/>
        <v>8</v>
      </c>
      <c r="I32" s="31">
        <f t="shared" si="7"/>
        <v>-0.775</v>
      </c>
      <c r="J32" s="31"/>
      <c r="K32" s="51">
        <f t="shared" si="3"/>
        <v>0</v>
      </c>
      <c r="L32" s="52">
        <f t="shared" si="4"/>
        <v>0</v>
      </c>
      <c r="M32" s="53">
        <f t="shared" si="5"/>
        <v>0</v>
      </c>
    </row>
    <row r="33" spans="1:13" ht="9.75" customHeight="1" hidden="1">
      <c r="A33" s="50"/>
      <c r="B33" s="125">
        <v>0</v>
      </c>
      <c r="C33" s="135"/>
      <c r="D33" s="106">
        <f t="shared" si="0"/>
        <v>0</v>
      </c>
      <c r="E33" s="106">
        <f t="shared" si="1"/>
        <v>0</v>
      </c>
      <c r="F33" s="115">
        <f t="shared" si="2"/>
        <v>0</v>
      </c>
      <c r="G33" s="105"/>
      <c r="H33" s="31">
        <f t="shared" si="6"/>
        <v>8</v>
      </c>
      <c r="I33" s="31">
        <f t="shared" si="7"/>
        <v>-0.775</v>
      </c>
      <c r="J33" s="31"/>
      <c r="K33" s="51">
        <f t="shared" si="3"/>
        <v>0</v>
      </c>
      <c r="L33" s="52">
        <f t="shared" si="4"/>
        <v>0</v>
      </c>
      <c r="M33" s="53">
        <f t="shared" si="5"/>
        <v>0</v>
      </c>
    </row>
    <row r="34" spans="1:13" ht="9.75" customHeight="1" hidden="1">
      <c r="A34" s="92"/>
      <c r="B34" s="125">
        <v>0</v>
      </c>
      <c r="C34" s="116"/>
      <c r="D34" s="106">
        <f t="shared" si="0"/>
        <v>0</v>
      </c>
      <c r="E34" s="106">
        <f t="shared" si="1"/>
        <v>0</v>
      </c>
      <c r="F34" s="115">
        <f t="shared" si="2"/>
        <v>0</v>
      </c>
      <c r="G34" s="93"/>
      <c r="H34" s="31">
        <f t="shared" si="6"/>
        <v>8</v>
      </c>
      <c r="I34" s="31">
        <f t="shared" si="7"/>
        <v>-0.775</v>
      </c>
      <c r="J34" s="31"/>
      <c r="K34" s="51">
        <f t="shared" si="3"/>
        <v>0</v>
      </c>
      <c r="L34" s="52">
        <f t="shared" si="4"/>
        <v>0</v>
      </c>
      <c r="M34" s="53">
        <f t="shared" si="5"/>
        <v>0</v>
      </c>
    </row>
    <row r="35" spans="1:13" ht="9.75" customHeight="1" hidden="1">
      <c r="A35" s="92"/>
      <c r="B35" s="125">
        <v>0</v>
      </c>
      <c r="C35" s="116"/>
      <c r="D35" s="106">
        <f t="shared" si="0"/>
        <v>0</v>
      </c>
      <c r="E35" s="106">
        <f t="shared" si="1"/>
        <v>0</v>
      </c>
      <c r="F35" s="115">
        <f t="shared" si="2"/>
        <v>0</v>
      </c>
      <c r="G35" s="93"/>
      <c r="H35" s="31">
        <f t="shared" si="6"/>
        <v>8</v>
      </c>
      <c r="I35" s="31">
        <f t="shared" si="7"/>
        <v>-0.775</v>
      </c>
      <c r="J35" s="31"/>
      <c r="K35" s="51">
        <f t="shared" si="3"/>
        <v>0</v>
      </c>
      <c r="L35" s="52">
        <f t="shared" si="4"/>
        <v>0</v>
      </c>
      <c r="M35" s="53">
        <f t="shared" si="5"/>
        <v>0</v>
      </c>
    </row>
    <row r="36" spans="1:13" ht="9.75" customHeight="1" hidden="1">
      <c r="A36" s="50">
        <v>0</v>
      </c>
      <c r="B36" s="125">
        <v>0</v>
      </c>
      <c r="C36" s="135"/>
      <c r="D36" s="106">
        <f t="shared" si="0"/>
        <v>0</v>
      </c>
      <c r="E36" s="106">
        <f t="shared" si="1"/>
        <v>0</v>
      </c>
      <c r="F36" s="115">
        <f t="shared" si="2"/>
        <v>0</v>
      </c>
      <c r="G36" s="31">
        <v>7.508</v>
      </c>
      <c r="H36" s="31">
        <f t="shared" si="6"/>
        <v>8</v>
      </c>
      <c r="I36" s="31">
        <f t="shared" si="7"/>
        <v>-0.775</v>
      </c>
      <c r="J36" s="31"/>
      <c r="K36" s="51">
        <f t="shared" si="3"/>
        <v>0</v>
      </c>
      <c r="L36" s="52">
        <f t="shared" si="4"/>
        <v>0</v>
      </c>
      <c r="M36" s="53">
        <f t="shared" si="5"/>
        <v>0</v>
      </c>
    </row>
    <row r="37" spans="1:13" ht="9.75" customHeight="1" hidden="1">
      <c r="A37" s="50">
        <v>0</v>
      </c>
      <c r="B37" s="125">
        <v>0</v>
      </c>
      <c r="C37" s="135"/>
      <c r="D37" s="106">
        <f t="shared" si="0"/>
        <v>0</v>
      </c>
      <c r="E37" s="106">
        <f t="shared" si="1"/>
        <v>0</v>
      </c>
      <c r="F37" s="115">
        <f t="shared" si="2"/>
        <v>0</v>
      </c>
      <c r="G37" s="31">
        <v>9.203</v>
      </c>
      <c r="H37" s="31">
        <f>H35</f>
        <v>8</v>
      </c>
      <c r="I37" s="31">
        <f>I35</f>
        <v>-0.775</v>
      </c>
      <c r="J37" s="31"/>
      <c r="K37" s="51">
        <f t="shared" si="3"/>
        <v>0</v>
      </c>
      <c r="L37" s="52">
        <f t="shared" si="4"/>
        <v>0</v>
      </c>
      <c r="M37" s="53">
        <f t="shared" si="5"/>
        <v>0</v>
      </c>
    </row>
    <row r="38" spans="1:13" ht="9.75" customHeight="1" hidden="1">
      <c r="A38" s="50">
        <v>0</v>
      </c>
      <c r="B38" s="125">
        <v>0</v>
      </c>
      <c r="C38" s="135" t="s">
        <v>13</v>
      </c>
      <c r="D38" s="106">
        <f t="shared" si="0"/>
        <v>0</v>
      </c>
      <c r="E38" s="106">
        <f t="shared" si="1"/>
        <v>0</v>
      </c>
      <c r="F38" s="115">
        <f t="shared" si="2"/>
        <v>0</v>
      </c>
      <c r="G38" s="31">
        <v>5.15</v>
      </c>
      <c r="H38" s="31">
        <f aca="true" t="shared" si="8" ref="H38:H57">H37</f>
        <v>8</v>
      </c>
      <c r="I38" s="31">
        <f aca="true" t="shared" si="9" ref="I38:I57">I37</f>
        <v>-0.775</v>
      </c>
      <c r="J38" s="31"/>
      <c r="K38" s="51">
        <f t="shared" si="3"/>
        <v>0</v>
      </c>
      <c r="L38" s="52">
        <f t="shared" si="4"/>
        <v>0</v>
      </c>
      <c r="M38" s="53">
        <f t="shared" si="5"/>
        <v>0</v>
      </c>
    </row>
    <row r="39" spans="1:13" ht="9.75" customHeight="1" hidden="1">
      <c r="A39" s="50">
        <v>0</v>
      </c>
      <c r="B39" s="125">
        <v>0</v>
      </c>
      <c r="C39" s="135" t="s">
        <v>14</v>
      </c>
      <c r="D39" s="106">
        <f t="shared" si="0"/>
        <v>0</v>
      </c>
      <c r="E39" s="106">
        <f t="shared" si="1"/>
        <v>0</v>
      </c>
      <c r="F39" s="115">
        <f t="shared" si="2"/>
        <v>0</v>
      </c>
      <c r="G39" s="31">
        <v>-3.55</v>
      </c>
      <c r="H39" s="31">
        <f t="shared" si="8"/>
        <v>8</v>
      </c>
      <c r="I39" s="31">
        <f t="shared" si="9"/>
        <v>-0.775</v>
      </c>
      <c r="J39" s="31"/>
      <c r="K39" s="51">
        <f t="shared" si="3"/>
        <v>0</v>
      </c>
      <c r="L39" s="52">
        <f t="shared" si="4"/>
        <v>0</v>
      </c>
      <c r="M39" s="53">
        <f t="shared" si="5"/>
        <v>0</v>
      </c>
    </row>
    <row r="40" spans="1:13" ht="9.75" customHeight="1" hidden="1">
      <c r="A40" s="92">
        <v>4202.5</v>
      </c>
      <c r="B40" s="125">
        <v>0</v>
      </c>
      <c r="C40" s="116" t="s">
        <v>44</v>
      </c>
      <c r="D40" s="106">
        <f t="shared" si="0"/>
        <v>0</v>
      </c>
      <c r="E40" s="106">
        <f t="shared" si="1"/>
        <v>0</v>
      </c>
      <c r="F40" s="115">
        <f t="shared" si="2"/>
        <v>0</v>
      </c>
      <c r="G40" s="93">
        <v>-5.105</v>
      </c>
      <c r="H40" s="31">
        <f t="shared" si="8"/>
        <v>8</v>
      </c>
      <c r="I40" s="31">
        <f t="shared" si="9"/>
        <v>-0.775</v>
      </c>
      <c r="J40" s="31"/>
      <c r="K40" s="51">
        <f t="shared" si="3"/>
        <v>0</v>
      </c>
      <c r="L40" s="52">
        <f t="shared" si="4"/>
        <v>0</v>
      </c>
      <c r="M40" s="53">
        <f t="shared" si="5"/>
        <v>0</v>
      </c>
    </row>
    <row r="41" spans="1:13" ht="9.75" customHeight="1" hidden="1">
      <c r="A41" s="50">
        <v>0</v>
      </c>
      <c r="B41" s="125">
        <v>0</v>
      </c>
      <c r="C41" s="135"/>
      <c r="D41" s="106">
        <f t="shared" si="0"/>
        <v>0</v>
      </c>
      <c r="E41" s="106">
        <f t="shared" si="1"/>
        <v>0</v>
      </c>
      <c r="F41" s="115">
        <f t="shared" si="2"/>
        <v>0</v>
      </c>
      <c r="G41" s="128">
        <v>-4.5</v>
      </c>
      <c r="H41" s="31">
        <f t="shared" si="8"/>
        <v>8</v>
      </c>
      <c r="I41" s="31">
        <f t="shared" si="9"/>
        <v>-0.775</v>
      </c>
      <c r="J41" s="31"/>
      <c r="K41" s="51">
        <f t="shared" si="3"/>
        <v>0</v>
      </c>
      <c r="L41" s="52">
        <f t="shared" si="4"/>
        <v>0</v>
      </c>
      <c r="M41" s="53">
        <f t="shared" si="5"/>
        <v>0</v>
      </c>
    </row>
    <row r="42" spans="1:13" ht="9.75" customHeight="1" hidden="1">
      <c r="A42" s="50">
        <v>0</v>
      </c>
      <c r="B42" s="125">
        <v>0</v>
      </c>
      <c r="C42" s="135"/>
      <c r="D42" s="106">
        <f t="shared" si="0"/>
        <v>0</v>
      </c>
      <c r="E42" s="106">
        <f t="shared" si="1"/>
        <v>0</v>
      </c>
      <c r="F42" s="115">
        <f t="shared" si="2"/>
        <v>0</v>
      </c>
      <c r="G42" s="31">
        <v>-4.3</v>
      </c>
      <c r="H42" s="31">
        <f t="shared" si="8"/>
        <v>8</v>
      </c>
      <c r="I42" s="31">
        <f t="shared" si="9"/>
        <v>-0.775</v>
      </c>
      <c r="J42" s="31"/>
      <c r="K42" s="51">
        <f t="shared" si="3"/>
        <v>0</v>
      </c>
      <c r="L42" s="52">
        <f t="shared" si="4"/>
        <v>0</v>
      </c>
      <c r="M42" s="53">
        <f t="shared" si="5"/>
        <v>0</v>
      </c>
    </row>
    <row r="43" spans="1:13" ht="9.75" customHeight="1" hidden="1">
      <c r="A43" s="50">
        <v>0</v>
      </c>
      <c r="B43" s="125">
        <v>0</v>
      </c>
      <c r="C43" s="135"/>
      <c r="D43" s="106">
        <f t="shared" si="0"/>
        <v>0</v>
      </c>
      <c r="E43" s="106">
        <f t="shared" si="1"/>
        <v>0</v>
      </c>
      <c r="F43" s="115">
        <f t="shared" si="2"/>
        <v>0</v>
      </c>
      <c r="G43" s="31">
        <v>4.3</v>
      </c>
      <c r="H43" s="31">
        <f t="shared" si="8"/>
        <v>8</v>
      </c>
      <c r="I43" s="31">
        <f t="shared" si="9"/>
        <v>-0.775</v>
      </c>
      <c r="J43" s="31"/>
      <c r="K43" s="51">
        <f t="shared" si="3"/>
        <v>0</v>
      </c>
      <c r="L43" s="52">
        <f t="shared" si="4"/>
        <v>0</v>
      </c>
      <c r="M43" s="53">
        <f t="shared" si="5"/>
        <v>0</v>
      </c>
    </row>
    <row r="44" spans="1:13" ht="9.75" customHeight="1" hidden="1">
      <c r="A44" s="50">
        <v>0</v>
      </c>
      <c r="B44" s="125">
        <v>0</v>
      </c>
      <c r="C44" s="135"/>
      <c r="D44" s="106">
        <f t="shared" si="0"/>
        <v>0</v>
      </c>
      <c r="E44" s="106">
        <f t="shared" si="1"/>
        <v>0</v>
      </c>
      <c r="F44" s="115">
        <f t="shared" si="2"/>
        <v>0</v>
      </c>
      <c r="G44" s="31">
        <v>4.3</v>
      </c>
      <c r="H44" s="31">
        <f t="shared" si="8"/>
        <v>8</v>
      </c>
      <c r="I44" s="31">
        <f t="shared" si="9"/>
        <v>-0.775</v>
      </c>
      <c r="J44" s="31"/>
      <c r="K44" s="51">
        <f t="shared" si="3"/>
        <v>0</v>
      </c>
      <c r="L44" s="52">
        <f t="shared" si="4"/>
        <v>0</v>
      </c>
      <c r="M44" s="53">
        <f t="shared" si="5"/>
        <v>0</v>
      </c>
    </row>
    <row r="45" spans="1:13" ht="9" customHeight="1" hidden="1">
      <c r="A45" s="50">
        <v>0</v>
      </c>
      <c r="B45" s="125">
        <v>0</v>
      </c>
      <c r="C45" s="135"/>
      <c r="D45" s="106">
        <f t="shared" si="0"/>
        <v>0</v>
      </c>
      <c r="E45" s="106">
        <f t="shared" si="1"/>
        <v>0</v>
      </c>
      <c r="F45" s="115">
        <f t="shared" si="2"/>
        <v>0</v>
      </c>
      <c r="G45" s="31">
        <v>9.3</v>
      </c>
      <c r="H45" s="31">
        <f t="shared" si="8"/>
        <v>8</v>
      </c>
      <c r="I45" s="31">
        <f t="shared" si="9"/>
        <v>-0.775</v>
      </c>
      <c r="J45" s="31"/>
      <c r="K45" s="51">
        <f t="shared" si="3"/>
        <v>0</v>
      </c>
      <c r="L45" s="52">
        <f t="shared" si="4"/>
        <v>0</v>
      </c>
      <c r="M45" s="53">
        <f t="shared" si="5"/>
        <v>0</v>
      </c>
    </row>
    <row r="46" spans="1:13" ht="9.75" customHeight="1" hidden="1">
      <c r="A46" s="50">
        <v>0</v>
      </c>
      <c r="B46" s="125">
        <v>0</v>
      </c>
      <c r="C46" s="135"/>
      <c r="D46" s="106">
        <f t="shared" si="0"/>
        <v>0</v>
      </c>
      <c r="E46" s="106">
        <f t="shared" si="1"/>
        <v>0</v>
      </c>
      <c r="F46" s="115">
        <f t="shared" si="2"/>
        <v>0</v>
      </c>
      <c r="G46" s="31">
        <v>3.3</v>
      </c>
      <c r="H46" s="31">
        <f t="shared" si="8"/>
        <v>8</v>
      </c>
      <c r="I46" s="31">
        <f t="shared" si="9"/>
        <v>-0.775</v>
      </c>
      <c r="J46" s="31"/>
      <c r="K46" s="51">
        <f t="shared" si="3"/>
        <v>0</v>
      </c>
      <c r="L46" s="52">
        <f t="shared" si="4"/>
        <v>0</v>
      </c>
      <c r="M46" s="53">
        <f t="shared" si="5"/>
        <v>0</v>
      </c>
    </row>
    <row r="47" spans="1:13" ht="9.75" customHeight="1" hidden="1">
      <c r="A47" s="50">
        <v>0</v>
      </c>
      <c r="B47" s="125">
        <v>0</v>
      </c>
      <c r="C47" s="135"/>
      <c r="D47" s="106">
        <f t="shared" si="0"/>
        <v>0</v>
      </c>
      <c r="E47" s="106">
        <f t="shared" si="1"/>
        <v>0</v>
      </c>
      <c r="F47" s="115">
        <f t="shared" si="2"/>
        <v>0</v>
      </c>
      <c r="G47" s="31">
        <v>3.3</v>
      </c>
      <c r="H47" s="31">
        <f t="shared" si="8"/>
        <v>8</v>
      </c>
      <c r="I47" s="31">
        <f t="shared" si="9"/>
        <v>-0.775</v>
      </c>
      <c r="J47" s="31"/>
      <c r="K47" s="51">
        <f t="shared" si="3"/>
        <v>0</v>
      </c>
      <c r="L47" s="52">
        <f t="shared" si="4"/>
        <v>0</v>
      </c>
      <c r="M47" s="53">
        <f t="shared" si="5"/>
        <v>0</v>
      </c>
    </row>
    <row r="48" spans="1:13" ht="9.75" customHeight="1" hidden="1">
      <c r="A48" s="50">
        <v>5440</v>
      </c>
      <c r="B48" s="125">
        <v>0</v>
      </c>
      <c r="C48" s="135"/>
      <c r="D48" s="106">
        <f t="shared" si="0"/>
        <v>0</v>
      </c>
      <c r="E48" s="106">
        <f t="shared" si="1"/>
        <v>0</v>
      </c>
      <c r="F48" s="115">
        <f t="shared" si="2"/>
        <v>0</v>
      </c>
      <c r="G48" s="31">
        <v>4.4</v>
      </c>
      <c r="H48" s="31">
        <f t="shared" si="8"/>
        <v>8</v>
      </c>
      <c r="I48" s="31">
        <f t="shared" si="9"/>
        <v>-0.775</v>
      </c>
      <c r="J48" s="31"/>
      <c r="K48" s="51">
        <f t="shared" si="3"/>
        <v>0</v>
      </c>
      <c r="L48" s="52">
        <f t="shared" si="4"/>
        <v>0</v>
      </c>
      <c r="M48" s="53">
        <f t="shared" si="5"/>
        <v>0</v>
      </c>
    </row>
    <row r="49" spans="1:13" ht="9.75" customHeight="1">
      <c r="A49" s="50" t="s">
        <v>3</v>
      </c>
      <c r="B49" s="126" t="s">
        <v>3</v>
      </c>
      <c r="C49" s="118" t="s">
        <v>32</v>
      </c>
      <c r="D49" s="106" t="s">
        <v>3</v>
      </c>
      <c r="E49" s="106" t="s">
        <v>3</v>
      </c>
      <c r="F49" s="115" t="s">
        <v>3</v>
      </c>
      <c r="G49" s="31">
        <v>0</v>
      </c>
      <c r="H49" s="31">
        <f t="shared" si="8"/>
        <v>8</v>
      </c>
      <c r="I49" s="31">
        <f t="shared" si="9"/>
        <v>-0.775</v>
      </c>
      <c r="J49" s="31"/>
      <c r="K49" s="51"/>
      <c r="L49" s="52"/>
      <c r="M49" s="53"/>
    </row>
    <row r="50" spans="1:13" ht="9.75" customHeight="1">
      <c r="A50" s="92">
        <v>-2652</v>
      </c>
      <c r="B50" s="125">
        <v>0</v>
      </c>
      <c r="C50" s="134" t="s">
        <v>15</v>
      </c>
      <c r="D50" s="106">
        <f aca="true" t="shared" si="10" ref="D50:D57">B50*A50</f>
        <v>0</v>
      </c>
      <c r="E50" s="106">
        <f aca="true" t="shared" si="11" ref="E50:E57">D50-F50</f>
        <v>0</v>
      </c>
      <c r="F50" s="115">
        <f aca="true" t="shared" si="12" ref="F50:F57">(H50-G50)/(H50+I50)*D50</f>
        <v>0</v>
      </c>
      <c r="G50" s="31">
        <v>5.15</v>
      </c>
      <c r="H50" s="31">
        <f t="shared" si="8"/>
        <v>8</v>
      </c>
      <c r="I50" s="31">
        <f t="shared" si="9"/>
        <v>-0.775</v>
      </c>
      <c r="J50" s="31"/>
      <c r="K50" s="51">
        <f aca="true" t="shared" si="13" ref="K50:M51">D50*2.2046244201838</f>
        <v>0</v>
      </c>
      <c r="L50" s="52">
        <f t="shared" si="13"/>
        <v>0</v>
      </c>
      <c r="M50" s="53">
        <f t="shared" si="13"/>
        <v>0</v>
      </c>
    </row>
    <row r="51" spans="1:13" ht="9.75" customHeight="1">
      <c r="A51" s="92">
        <v>-3030</v>
      </c>
      <c r="B51" s="125">
        <v>0</v>
      </c>
      <c r="C51" s="134" t="s">
        <v>16</v>
      </c>
      <c r="D51" s="106">
        <f t="shared" si="10"/>
        <v>0</v>
      </c>
      <c r="E51" s="106">
        <f t="shared" si="11"/>
        <v>0</v>
      </c>
      <c r="F51" s="115">
        <f t="shared" si="12"/>
        <v>0</v>
      </c>
      <c r="G51" s="31">
        <v>-3.55</v>
      </c>
      <c r="H51" s="31">
        <f t="shared" si="8"/>
        <v>8</v>
      </c>
      <c r="I51" s="31">
        <f t="shared" si="9"/>
        <v>-0.775</v>
      </c>
      <c r="J51" s="31"/>
      <c r="K51" s="51">
        <f t="shared" si="13"/>
        <v>0</v>
      </c>
      <c r="L51" s="52">
        <f t="shared" si="13"/>
        <v>0</v>
      </c>
      <c r="M51" s="53">
        <f t="shared" si="13"/>
        <v>0</v>
      </c>
    </row>
    <row r="52" spans="1:13" ht="9.75" customHeight="1">
      <c r="A52" s="92">
        <v>-5125</v>
      </c>
      <c r="B52" s="125">
        <v>1</v>
      </c>
      <c r="C52" s="139" t="s">
        <v>60</v>
      </c>
      <c r="D52" s="106">
        <f t="shared" si="10"/>
        <v>-5125</v>
      </c>
      <c r="E52" s="106">
        <f t="shared" si="11"/>
        <v>3041.66089965398</v>
      </c>
      <c r="F52" s="115">
        <f t="shared" si="12"/>
        <v>-8166.66089965398</v>
      </c>
      <c r="G52" s="31">
        <v>-3.513</v>
      </c>
      <c r="H52" s="31">
        <f t="shared" si="8"/>
        <v>8</v>
      </c>
      <c r="I52" s="31">
        <f t="shared" si="9"/>
        <v>-0.775</v>
      </c>
      <c r="J52" s="31"/>
      <c r="K52" s="51">
        <f aca="true" t="shared" si="14" ref="K52:M53">D52*2.2046244201838</f>
        <v>-11298.700153441976</v>
      </c>
      <c r="L52" s="52">
        <f t="shared" si="14"/>
        <v>6705.719897295391</v>
      </c>
      <c r="M52" s="53">
        <f t="shared" si="14"/>
        <v>-18004.420050737368</v>
      </c>
    </row>
    <row r="53" spans="1:13" ht="9.75" customHeight="1">
      <c r="A53" s="92">
        <v>-26306.2</v>
      </c>
      <c r="B53" s="125">
        <v>1</v>
      </c>
      <c r="C53" s="140" t="s">
        <v>61</v>
      </c>
      <c r="D53" s="106">
        <f t="shared" si="10"/>
        <v>-26306.2</v>
      </c>
      <c r="E53" s="106">
        <f t="shared" si="11"/>
        <v>-16176.947626297579</v>
      </c>
      <c r="F53" s="115">
        <f t="shared" si="12"/>
        <v>-10129.252373702422</v>
      </c>
      <c r="G53" s="31">
        <v>5.218</v>
      </c>
      <c r="H53" s="31">
        <f t="shared" si="8"/>
        <v>8</v>
      </c>
      <c r="I53" s="31">
        <f t="shared" si="9"/>
        <v>-0.775</v>
      </c>
      <c r="J53" s="31"/>
      <c r="K53" s="51">
        <f t="shared" si="14"/>
        <v>-57995.29092223908</v>
      </c>
      <c r="L53" s="52">
        <f t="shared" si="14"/>
        <v>-35664.093780970004</v>
      </c>
      <c r="M53" s="53">
        <f t="shared" si="14"/>
        <v>-22331.197141269084</v>
      </c>
    </row>
    <row r="54" spans="1:13" ht="9.75" customHeight="1">
      <c r="A54" s="92">
        <v>-2135.7</v>
      </c>
      <c r="B54" s="125">
        <v>0</v>
      </c>
      <c r="C54" s="140" t="s">
        <v>63</v>
      </c>
      <c r="D54" s="106">
        <f t="shared" si="10"/>
        <v>0</v>
      </c>
      <c r="E54" s="106">
        <f t="shared" si="11"/>
        <v>0</v>
      </c>
      <c r="F54" s="115">
        <f t="shared" si="12"/>
        <v>0</v>
      </c>
      <c r="G54" s="31">
        <v>3.891</v>
      </c>
      <c r="H54" s="31">
        <f t="shared" si="8"/>
        <v>8</v>
      </c>
      <c r="I54" s="31">
        <f t="shared" si="9"/>
        <v>-0.775</v>
      </c>
      <c r="J54" s="31"/>
      <c r="K54" s="51">
        <f aca="true" t="shared" si="15" ref="K54:M57">D54*2.2046244201838</f>
        <v>0</v>
      </c>
      <c r="L54" s="52">
        <f t="shared" si="15"/>
        <v>0</v>
      </c>
      <c r="M54" s="53">
        <f t="shared" si="15"/>
        <v>0</v>
      </c>
    </row>
    <row r="55" spans="1:13" ht="9.75" customHeight="1" hidden="1">
      <c r="A55" s="50"/>
      <c r="B55" s="125">
        <v>0</v>
      </c>
      <c r="C55" s="117"/>
      <c r="D55" s="106">
        <f t="shared" si="10"/>
        <v>0</v>
      </c>
      <c r="E55" s="106">
        <f t="shared" si="11"/>
        <v>0</v>
      </c>
      <c r="F55" s="115">
        <f t="shared" si="12"/>
        <v>0</v>
      </c>
      <c r="G55" s="31"/>
      <c r="H55" s="31">
        <f t="shared" si="8"/>
        <v>8</v>
      </c>
      <c r="I55" s="31">
        <f t="shared" si="9"/>
        <v>-0.775</v>
      </c>
      <c r="J55" s="31"/>
      <c r="K55" s="51">
        <f t="shared" si="15"/>
        <v>0</v>
      </c>
      <c r="L55" s="52">
        <f t="shared" si="15"/>
        <v>0</v>
      </c>
      <c r="M55" s="53">
        <f t="shared" si="15"/>
        <v>0</v>
      </c>
    </row>
    <row r="56" spans="1:13" ht="9.75" customHeight="1" hidden="1">
      <c r="A56" s="50"/>
      <c r="B56" s="125">
        <v>0</v>
      </c>
      <c r="C56" s="117"/>
      <c r="D56" s="106">
        <f t="shared" si="10"/>
        <v>0</v>
      </c>
      <c r="E56" s="106">
        <f t="shared" si="11"/>
        <v>0</v>
      </c>
      <c r="F56" s="115">
        <f t="shared" si="12"/>
        <v>0</v>
      </c>
      <c r="G56" s="31"/>
      <c r="H56" s="31">
        <f>H55</f>
        <v>8</v>
      </c>
      <c r="I56" s="31">
        <f t="shared" si="9"/>
        <v>-0.775</v>
      </c>
      <c r="J56" s="31"/>
      <c r="K56" s="51">
        <f t="shared" si="15"/>
        <v>0</v>
      </c>
      <c r="L56" s="52">
        <f t="shared" si="15"/>
        <v>0</v>
      </c>
      <c r="M56" s="53">
        <f t="shared" si="15"/>
        <v>0</v>
      </c>
    </row>
    <row r="57" spans="1:13" ht="9.75" customHeight="1" hidden="1">
      <c r="A57" s="50"/>
      <c r="B57" s="125">
        <v>0</v>
      </c>
      <c r="C57" s="117"/>
      <c r="D57" s="106">
        <f t="shared" si="10"/>
        <v>0</v>
      </c>
      <c r="E57" s="106">
        <f t="shared" si="11"/>
        <v>0</v>
      </c>
      <c r="F57" s="115">
        <f t="shared" si="12"/>
        <v>0</v>
      </c>
      <c r="G57" s="31"/>
      <c r="H57" s="31">
        <f t="shared" si="8"/>
        <v>8</v>
      </c>
      <c r="I57" s="31">
        <f t="shared" si="9"/>
        <v>-0.775</v>
      </c>
      <c r="J57" s="31"/>
      <c r="K57" s="51">
        <f t="shared" si="15"/>
        <v>0</v>
      </c>
      <c r="L57" s="52">
        <f t="shared" si="15"/>
        <v>0</v>
      </c>
      <c r="M57" s="53">
        <f t="shared" si="15"/>
        <v>0</v>
      </c>
    </row>
    <row r="58" spans="1:13" ht="9.75" customHeight="1" hidden="1">
      <c r="A58" s="50" t="s">
        <v>3</v>
      </c>
      <c r="B58" s="126" t="s">
        <v>3</v>
      </c>
      <c r="C58" s="117" t="s">
        <v>3</v>
      </c>
      <c r="D58" s="106" t="s">
        <v>3</v>
      </c>
      <c r="E58" s="106" t="s">
        <v>3</v>
      </c>
      <c r="F58" s="115" t="s">
        <v>3</v>
      </c>
      <c r="G58" s="31" t="s">
        <v>3</v>
      </c>
      <c r="H58" s="31" t="s">
        <v>3</v>
      </c>
      <c r="I58" s="31" t="s">
        <v>3</v>
      </c>
      <c r="J58" s="31"/>
      <c r="K58" s="51"/>
      <c r="L58" s="52"/>
      <c r="M58" s="53"/>
    </row>
    <row r="59" spans="1:13" ht="9.75" customHeight="1" hidden="1">
      <c r="A59" s="50" t="s">
        <v>3</v>
      </c>
      <c r="B59" s="126" t="s">
        <v>3</v>
      </c>
      <c r="C59" s="117" t="s">
        <v>3</v>
      </c>
      <c r="D59" s="106" t="s">
        <v>3</v>
      </c>
      <c r="E59" s="106" t="s">
        <v>3</v>
      </c>
      <c r="F59" s="115" t="s">
        <v>3</v>
      </c>
      <c r="G59" s="31" t="s">
        <v>3</v>
      </c>
      <c r="H59" s="31" t="s">
        <v>3</v>
      </c>
      <c r="I59" s="31" t="s">
        <v>3</v>
      </c>
      <c r="J59" s="31"/>
      <c r="K59" s="51"/>
      <c r="L59" s="52"/>
      <c r="M59" s="53"/>
    </row>
    <row r="60" spans="1:13" ht="9.75" customHeight="1" hidden="1">
      <c r="A60" s="50" t="s">
        <v>3</v>
      </c>
      <c r="B60" s="126" t="s">
        <v>3</v>
      </c>
      <c r="C60" s="117" t="s">
        <v>3</v>
      </c>
      <c r="D60" s="106" t="s">
        <v>3</v>
      </c>
      <c r="E60" s="106" t="s">
        <v>3</v>
      </c>
      <c r="F60" s="115" t="s">
        <v>3</v>
      </c>
      <c r="G60" s="31" t="s">
        <v>3</v>
      </c>
      <c r="H60" s="31" t="s">
        <v>3</v>
      </c>
      <c r="I60" s="31" t="s">
        <v>3</v>
      </c>
      <c r="J60" s="31"/>
      <c r="K60" s="51"/>
      <c r="L60" s="52"/>
      <c r="M60" s="53"/>
    </row>
    <row r="61" spans="1:13" ht="9.75" customHeight="1" hidden="1">
      <c r="A61" s="50">
        <v>270</v>
      </c>
      <c r="B61" s="125">
        <v>0</v>
      </c>
      <c r="C61" s="117" t="s">
        <v>17</v>
      </c>
      <c r="D61" s="106">
        <v>0</v>
      </c>
      <c r="E61" s="106">
        <f>B61*A61</f>
        <v>0</v>
      </c>
      <c r="F61" s="115">
        <f>B61*A61*-1</f>
        <v>0</v>
      </c>
      <c r="G61" s="31"/>
      <c r="H61" s="31"/>
      <c r="I61" s="31"/>
      <c r="J61" s="31"/>
      <c r="K61" s="51">
        <f>D61*2.2046244201838</f>
        <v>0</v>
      </c>
      <c r="L61" s="52">
        <f>E61*2.2046244201838</f>
        <v>0</v>
      </c>
      <c r="M61" s="53">
        <f>F61*2.2046244201838</f>
        <v>0</v>
      </c>
    </row>
    <row r="62" spans="1:13" ht="9.75" customHeight="1" thickBot="1">
      <c r="A62" s="50"/>
      <c r="B62" s="127" t="s">
        <v>3</v>
      </c>
      <c r="C62" s="119"/>
      <c r="D62" s="120"/>
      <c r="E62" s="121"/>
      <c r="F62" s="122"/>
      <c r="G62" s="31"/>
      <c r="H62" s="31"/>
      <c r="I62" s="31"/>
      <c r="J62" s="31"/>
      <c r="K62" s="54"/>
      <c r="L62" s="55"/>
      <c r="M62" s="56"/>
    </row>
    <row r="63" spans="1:13" ht="9.75" customHeight="1">
      <c r="A63" s="50"/>
      <c r="B63" s="57"/>
      <c r="C63" s="4" t="s">
        <v>18</v>
      </c>
      <c r="D63" s="58">
        <f>SUM(D17:D61)+D15</f>
        <v>42733.100000000006</v>
      </c>
      <c r="E63" s="58">
        <f>SUM(E17:E61)+E15</f>
        <v>12335.74101038062</v>
      </c>
      <c r="F63" s="59">
        <f>SUM(F17:F61)+F15</f>
        <v>30397.35898961939</v>
      </c>
      <c r="G63" s="31"/>
      <c r="H63" s="31"/>
      <c r="I63" s="31"/>
      <c r="J63" s="31"/>
      <c r="K63" s="60"/>
      <c r="L63" s="60"/>
      <c r="M63" s="60"/>
    </row>
    <row r="64" spans="1:13" ht="9.75" customHeight="1" thickBot="1">
      <c r="A64" s="50"/>
      <c r="B64" s="61"/>
      <c r="C64" s="15" t="s">
        <v>28</v>
      </c>
      <c r="D64" s="62">
        <f>D63*2.2046244201838</f>
        <v>94210.43581015636</v>
      </c>
      <c r="E64" s="62">
        <f>E63*2.2046244201838</f>
        <v>27195.675872547898</v>
      </c>
      <c r="F64" s="63">
        <f>F63*2.2046244201838</f>
        <v>67014.75993760847</v>
      </c>
      <c r="G64" s="31"/>
      <c r="H64" s="31"/>
      <c r="I64" s="31"/>
      <c r="J64" s="31"/>
      <c r="K64" s="60"/>
      <c r="L64" s="60"/>
      <c r="M64" s="60"/>
    </row>
    <row r="65" spans="1:13" ht="9.75" customHeight="1">
      <c r="A65" s="50"/>
      <c r="B65" s="57"/>
      <c r="C65" s="4"/>
      <c r="D65" s="64"/>
      <c r="E65" s="64"/>
      <c r="F65" s="65"/>
      <c r="G65" s="31"/>
      <c r="H65" s="31"/>
      <c r="I65" s="31"/>
      <c r="J65" s="31"/>
      <c r="K65" s="60"/>
      <c r="L65" s="60"/>
      <c r="M65" s="60"/>
    </row>
    <row r="66" spans="1:13" ht="9.75" customHeight="1">
      <c r="A66" s="50"/>
      <c r="B66" s="8"/>
      <c r="C66" s="21" t="s">
        <v>29</v>
      </c>
      <c r="D66" s="66"/>
      <c r="E66" s="67">
        <f>E63</f>
        <v>12335.74101038062</v>
      </c>
      <c r="F66" s="68"/>
      <c r="G66" s="31"/>
      <c r="H66" s="31"/>
      <c r="I66" s="31"/>
      <c r="J66" s="31"/>
      <c r="K66" s="60"/>
      <c r="L66" s="60"/>
      <c r="M66" s="60"/>
    </row>
    <row r="67" spans="1:13" ht="9.75" customHeight="1">
      <c r="A67" s="50"/>
      <c r="B67" s="8"/>
      <c r="C67" s="21"/>
      <c r="D67" s="66"/>
      <c r="E67" s="60">
        <f>E66*2.2046244201838</f>
        <v>27195.675872547898</v>
      </c>
      <c r="F67" s="68"/>
      <c r="G67" s="31"/>
      <c r="H67" s="31"/>
      <c r="I67" s="31"/>
      <c r="J67" s="31"/>
      <c r="K67" s="60"/>
      <c r="L67" s="60"/>
      <c r="M67" s="60"/>
    </row>
    <row r="68" spans="1:13" ht="9.75" customHeight="1">
      <c r="A68" s="50"/>
      <c r="B68" s="8"/>
      <c r="C68" s="21" t="s">
        <v>30</v>
      </c>
      <c r="D68" s="69"/>
      <c r="E68" s="98">
        <f>E66/2</f>
        <v>6167.87050519031</v>
      </c>
      <c r="F68" s="70"/>
      <c r="G68" s="31"/>
      <c r="H68" s="31"/>
      <c r="I68" s="31"/>
      <c r="J68" s="31"/>
      <c r="K68" s="69"/>
      <c r="L68" s="69"/>
      <c r="M68" s="69"/>
    </row>
    <row r="69" spans="1:13" ht="9.75" customHeight="1">
      <c r="A69" s="50"/>
      <c r="B69" s="8"/>
      <c r="C69" s="21"/>
      <c r="D69" s="69"/>
      <c r="E69" s="60">
        <f>E68*2.2046244201838</f>
        <v>13597.837936273949</v>
      </c>
      <c r="F69" s="70"/>
      <c r="G69" s="31"/>
      <c r="H69" s="31"/>
      <c r="I69" s="31"/>
      <c r="J69" s="31"/>
      <c r="K69" s="69"/>
      <c r="L69" s="69"/>
      <c r="M69" s="69"/>
    </row>
    <row r="70" spans="1:13" ht="9.75" customHeight="1">
      <c r="A70" s="50"/>
      <c r="B70" s="8"/>
      <c r="C70" s="21" t="s">
        <v>31</v>
      </c>
      <c r="D70" s="66"/>
      <c r="E70" s="67"/>
      <c r="F70" s="68">
        <f>F63</f>
        <v>30397.35898961939</v>
      </c>
      <c r="G70" s="31"/>
      <c r="H70" s="31"/>
      <c r="I70" s="31"/>
      <c r="J70" s="31"/>
      <c r="K70" s="69"/>
      <c r="L70" s="69"/>
      <c r="M70" s="69"/>
    </row>
    <row r="71" spans="1:13" ht="9.75" customHeight="1">
      <c r="A71" s="50"/>
      <c r="B71" s="8"/>
      <c r="C71" s="21"/>
      <c r="D71" s="66"/>
      <c r="E71" s="67"/>
      <c r="F71" s="71">
        <f>F70*2.2046244201838</f>
        <v>67014.75993760847</v>
      </c>
      <c r="G71" s="31"/>
      <c r="H71" s="31"/>
      <c r="I71" s="31"/>
      <c r="J71" s="31"/>
      <c r="K71" s="69"/>
      <c r="L71" s="69"/>
      <c r="M71" s="69"/>
    </row>
    <row r="72" spans="1:13" ht="9.75" customHeight="1">
      <c r="A72" s="50"/>
      <c r="B72" s="8"/>
      <c r="C72" s="21" t="s">
        <v>30</v>
      </c>
      <c r="D72" s="66"/>
      <c r="E72" s="67"/>
      <c r="F72" s="97">
        <f>F70/4</f>
        <v>7599.339747404848</v>
      </c>
      <c r="G72" s="31"/>
      <c r="H72" s="31"/>
      <c r="I72" s="31"/>
      <c r="J72" s="31"/>
      <c r="K72" s="69"/>
      <c r="L72" s="69"/>
      <c r="M72" s="69"/>
    </row>
    <row r="73" spans="1:13" ht="9.75" customHeight="1" thickBot="1">
      <c r="A73" s="50"/>
      <c r="B73" s="14"/>
      <c r="C73" s="15"/>
      <c r="D73" s="72"/>
      <c r="E73" s="73"/>
      <c r="F73" s="63">
        <f>F72*2.2046244201838</f>
        <v>16753.689984402117</v>
      </c>
      <c r="G73" s="31"/>
      <c r="H73" s="31"/>
      <c r="I73" s="31"/>
      <c r="J73" s="31"/>
      <c r="K73" s="69"/>
      <c r="L73" s="69"/>
      <c r="M73" s="69"/>
    </row>
    <row r="74" spans="1:13" ht="9.75" customHeight="1">
      <c r="A74" s="50"/>
      <c r="B74" s="3"/>
      <c r="C74" s="4" t="s">
        <v>58</v>
      </c>
      <c r="D74" s="74"/>
      <c r="E74" s="64"/>
      <c r="F74" s="75" t="s">
        <v>57</v>
      </c>
      <c r="G74" s="31"/>
      <c r="H74" s="31"/>
      <c r="I74" s="31"/>
      <c r="J74" s="31"/>
      <c r="K74" s="60"/>
      <c r="L74" s="60"/>
      <c r="M74" s="60"/>
    </row>
    <row r="75" spans="1:13" ht="9.75" customHeight="1" thickBot="1">
      <c r="A75" s="50"/>
      <c r="B75" s="40"/>
      <c r="C75" s="15"/>
      <c r="D75" s="45"/>
      <c r="E75" s="45"/>
      <c r="F75" s="76" t="s">
        <v>56</v>
      </c>
      <c r="G75" s="31"/>
      <c r="H75" s="31"/>
      <c r="I75" s="31"/>
      <c r="J75" s="31"/>
      <c r="K75" s="69"/>
      <c r="L75" s="69"/>
      <c r="M75" s="69"/>
    </row>
    <row r="76" spans="1:13" ht="9.75" customHeight="1">
      <c r="A76" s="50"/>
      <c r="B76" s="21"/>
      <c r="G76" s="31"/>
      <c r="H76" s="31"/>
      <c r="I76" s="31"/>
      <c r="J76" s="31"/>
      <c r="K76" s="69"/>
      <c r="L76" s="69"/>
      <c r="M76" s="69"/>
    </row>
    <row r="77" spans="1:13" ht="9.75" customHeight="1">
      <c r="A77" s="50"/>
      <c r="B77" s="21"/>
      <c r="G77" s="31"/>
      <c r="H77" s="31"/>
      <c r="I77" s="31"/>
      <c r="J77" s="31"/>
      <c r="K77" s="69"/>
      <c r="L77" s="69"/>
      <c r="M77" s="69"/>
    </row>
    <row r="78" spans="1:13" ht="9" customHeight="1" hidden="1">
      <c r="A78" s="9"/>
      <c r="B78" s="21"/>
      <c r="K78" s="9"/>
      <c r="L78" s="80"/>
      <c r="M78" s="80"/>
    </row>
    <row r="79" spans="1:13" ht="11.25" customHeight="1" hidden="1">
      <c r="A79" s="9"/>
      <c r="B79" s="21"/>
      <c r="K79" s="9"/>
      <c r="L79" s="80"/>
      <c r="M79" s="80"/>
    </row>
    <row r="80" spans="1:13" ht="11.25" customHeight="1" hidden="1">
      <c r="A80" s="9"/>
      <c r="B80" s="21"/>
      <c r="K80" s="9"/>
      <c r="L80" s="80"/>
      <c r="M80" s="80"/>
    </row>
    <row r="81" spans="1:13" ht="11.25" customHeight="1" hidden="1">
      <c r="A81" s="9"/>
      <c r="B81" s="24"/>
      <c r="C81" s="21"/>
      <c r="D81" s="38"/>
      <c r="E81" s="38"/>
      <c r="F81" s="78"/>
      <c r="K81" s="9"/>
      <c r="L81" s="80"/>
      <c r="M81" s="80"/>
    </row>
    <row r="82" spans="1:11" ht="11.25" customHeight="1" hidden="1">
      <c r="A82" s="2"/>
      <c r="B82" s="21"/>
      <c r="C82" s="21"/>
      <c r="D82" s="66"/>
      <c r="E82" s="66"/>
      <c r="F82" s="81"/>
      <c r="K82" s="2"/>
    </row>
    <row r="83" spans="1:11" ht="12" customHeight="1" hidden="1">
      <c r="A83" s="2"/>
      <c r="B83" s="21"/>
      <c r="C83" s="95" t="s">
        <v>19</v>
      </c>
      <c r="D83" s="38" t="s">
        <v>20</v>
      </c>
      <c r="E83" s="38" t="s">
        <v>21</v>
      </c>
      <c r="F83" s="78"/>
      <c r="K83" s="2"/>
    </row>
    <row r="84" spans="1:11" ht="12" customHeight="1" hidden="1">
      <c r="A84" s="2"/>
      <c r="B84" s="24"/>
      <c r="C84" s="1" t="s">
        <v>22</v>
      </c>
      <c r="D84" s="101">
        <v>28324</v>
      </c>
      <c r="E84" s="94">
        <v>3.021</v>
      </c>
      <c r="K84" s="2"/>
    </row>
    <row r="85" spans="1:11" ht="12" customHeight="1" hidden="1">
      <c r="A85" s="2"/>
      <c r="B85" s="77"/>
      <c r="C85" s="38" t="s">
        <v>46</v>
      </c>
      <c r="D85" s="131">
        <v>4567.3</v>
      </c>
      <c r="E85" s="132">
        <v>3.377</v>
      </c>
      <c r="F85" s="38" t="s">
        <v>52</v>
      </c>
      <c r="K85" s="2"/>
    </row>
    <row r="86" spans="1:11" ht="12" customHeight="1" hidden="1">
      <c r="A86" s="2"/>
      <c r="B86" s="21"/>
      <c r="C86" s="95" t="s">
        <v>47</v>
      </c>
      <c r="D86" s="102">
        <v>10988.9</v>
      </c>
      <c r="E86" s="96">
        <v>0.313</v>
      </c>
      <c r="F86" s="78"/>
      <c r="K86" s="2"/>
    </row>
    <row r="87" spans="1:11" ht="12" customHeight="1" hidden="1">
      <c r="A87" s="82"/>
      <c r="B87" s="21"/>
      <c r="C87" s="38" t="s">
        <v>48</v>
      </c>
      <c r="D87" s="103">
        <v>2413.3</v>
      </c>
      <c r="E87" s="99">
        <v>0.471</v>
      </c>
      <c r="F87" s="60">
        <v>2.6</v>
      </c>
      <c r="G87" s="83"/>
      <c r="H87" s="84"/>
      <c r="I87" s="19"/>
      <c r="J87" s="19"/>
      <c r="K87" s="19"/>
    </row>
    <row r="88" spans="1:11" ht="12" customHeight="1" hidden="1">
      <c r="A88" s="82"/>
      <c r="B88" s="21"/>
      <c r="C88" s="95" t="s">
        <v>49</v>
      </c>
      <c r="D88" s="102">
        <v>26306.2</v>
      </c>
      <c r="E88" s="100">
        <f>7.618-2.4</f>
        <v>5.218</v>
      </c>
      <c r="F88" s="79"/>
      <c r="G88" s="83"/>
      <c r="H88" s="84"/>
      <c r="I88" s="19"/>
      <c r="J88" s="19"/>
      <c r="K88" s="19"/>
    </row>
    <row r="89" spans="1:11" ht="12" customHeight="1" hidden="1">
      <c r="A89" s="19"/>
      <c r="B89" s="21"/>
      <c r="C89" s="38" t="s">
        <v>50</v>
      </c>
      <c r="D89" s="104">
        <v>0</v>
      </c>
      <c r="E89" s="104">
        <v>-3.56</v>
      </c>
      <c r="F89" s="81"/>
      <c r="G89" s="19"/>
      <c r="H89" s="19"/>
      <c r="I89" s="19"/>
      <c r="J89" s="19"/>
      <c r="K89" s="19"/>
    </row>
    <row r="90" spans="1:11" ht="12" customHeight="1" hidden="1">
      <c r="A90" s="19"/>
      <c r="B90" s="21"/>
      <c r="C90" s="21" t="s">
        <v>23</v>
      </c>
      <c r="D90" s="104">
        <f>SUM(D84:D89)</f>
        <v>72599.70000000001</v>
      </c>
      <c r="E90" s="104">
        <f>(D84*E84+D85*E85+D86*E86+D87*E87+D88*E88+D89*E89)/D90</f>
        <v>3.344814340830609</v>
      </c>
      <c r="F90" s="79"/>
      <c r="G90" s="19"/>
      <c r="H90" s="19"/>
      <c r="I90" s="19"/>
      <c r="J90" s="19"/>
      <c r="K90" s="19"/>
    </row>
    <row r="91" spans="1:11" ht="12" customHeight="1">
      <c r="A91" s="19"/>
      <c r="B91" s="21"/>
      <c r="C91" s="21"/>
      <c r="D91" s="66"/>
      <c r="E91" s="21"/>
      <c r="F91" s="67"/>
      <c r="G91" s="19"/>
      <c r="H91" s="19"/>
      <c r="I91" s="19"/>
      <c r="J91" s="19"/>
      <c r="K91" s="19"/>
    </row>
    <row r="92" spans="1:11" ht="9.75" customHeight="1">
      <c r="A92" s="19"/>
      <c r="B92" s="19"/>
      <c r="C92" s="19"/>
      <c r="D92" s="85"/>
      <c r="E92" s="86"/>
      <c r="F92" s="69"/>
      <c r="G92" s="19"/>
      <c r="H92" s="19"/>
      <c r="I92" s="19"/>
      <c r="J92" s="19"/>
      <c r="K92" s="19"/>
    </row>
    <row r="93" spans="1:11" ht="9.75" customHeight="1">
      <c r="A93" s="19"/>
      <c r="B93" s="21"/>
      <c r="C93" s="21"/>
      <c r="D93" s="21"/>
      <c r="E93" s="87"/>
      <c r="F93" s="88"/>
      <c r="G93" s="19"/>
      <c r="H93" s="19"/>
      <c r="I93" s="19"/>
      <c r="J93" s="19"/>
      <c r="K93" s="19"/>
    </row>
    <row r="94" spans="1:11" ht="9.75" customHeight="1">
      <c r="A94" s="82"/>
      <c r="B94" s="21"/>
      <c r="C94" s="21"/>
      <c r="D94" s="133"/>
      <c r="E94" s="21"/>
      <c r="F94" s="87"/>
      <c r="G94" s="19"/>
      <c r="H94" s="19"/>
      <c r="I94" s="19"/>
      <c r="J94" s="19"/>
      <c r="K94" s="19"/>
    </row>
    <row r="95" spans="1:11" ht="9.75" customHeight="1">
      <c r="A95" s="19"/>
      <c r="B95" s="21"/>
      <c r="C95" s="21"/>
      <c r="D95" s="21"/>
      <c r="E95" s="21"/>
      <c r="F95" s="87"/>
      <c r="G95" s="19"/>
      <c r="H95" s="19"/>
      <c r="I95" s="19"/>
      <c r="J95" s="19"/>
      <c r="K95" s="19"/>
    </row>
    <row r="96" spans="1:11" ht="9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9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9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9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9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9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9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9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9.75" customHeight="1">
      <c r="A104" s="19"/>
      <c r="B104" s="19"/>
      <c r="C104" s="83"/>
      <c r="D104" s="19"/>
      <c r="E104" s="89"/>
      <c r="F104" s="19"/>
      <c r="G104" s="19"/>
      <c r="H104" s="19"/>
      <c r="I104" s="19"/>
      <c r="J104" s="19"/>
      <c r="K104" s="19"/>
    </row>
    <row r="105" spans="1:11" ht="9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9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2"/>
      <c r="B108" s="2"/>
      <c r="C108" s="2"/>
      <c r="D108" s="2"/>
      <c r="E108" s="2"/>
      <c r="F108" s="2"/>
      <c r="K108" s="2"/>
    </row>
    <row r="109" spans="1:11" ht="12.75">
      <c r="A109" s="2"/>
      <c r="B109" s="2"/>
      <c r="C109" s="2"/>
      <c r="D109" s="2"/>
      <c r="E109" s="2"/>
      <c r="F109" s="2"/>
      <c r="K109" s="2"/>
    </row>
  </sheetData>
  <sheetProtection/>
  <mergeCells count="1">
    <mergeCell ref="E7:F7"/>
  </mergeCells>
  <printOptions/>
  <pageMargins left="0.984251968503937" right="0.3937007874015748" top="0.3937007874015748" bottom="0.03937007874015748" header="0.511811023" footer="0.32"/>
  <pageSetup fitToHeight="1" fitToWidth="1" horizontalDpi="300" verticalDpi="300" orientation="portrait" paperSize="9" scale="9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GMK6400 weight sheet boom over front (XLS)</dc:title>
  <dc:subject/>
  <dc:creator>Gateway 2000 Licensed User.</dc:creator>
  <cp:keywords/>
  <dc:description/>
  <cp:lastModifiedBy>Holger Haber</cp:lastModifiedBy>
  <cp:lastPrinted>2011-11-07T14:10:36Z</cp:lastPrinted>
  <dcterms:created xsi:type="dcterms:W3CDTF">1998-01-08T15:31:11Z</dcterms:created>
  <dcterms:modified xsi:type="dcterms:W3CDTF">2011-11-10T14:31:19Z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41.0000000000000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