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476" windowWidth="9720" windowHeight="6972" activeTab="0"/>
  </bookViews>
  <sheets>
    <sheet name="3050-1" sheetId="1" r:id="rId1"/>
  </sheets>
  <definedNames>
    <definedName name="_xlnm.Print_Area" localSheetId="0">'3050-1'!$B$1:$F$74</definedName>
  </definedNames>
  <calcPr fullCalcOnLoad="1"/>
</workbook>
</file>

<file path=xl/sharedStrings.xml><?xml version="1.0" encoding="utf-8"?>
<sst xmlns="http://schemas.openxmlformats.org/spreadsheetml/2006/main" count="85" uniqueCount="81">
  <si>
    <t>Standard</t>
  </si>
  <si>
    <t>For information only!</t>
  </si>
  <si>
    <t>Standard unit with tyres 14.00 R25 XGC(VHS); 6 * 4 * 6 ; with driver; tanks filled</t>
  </si>
  <si>
    <t xml:space="preserve">         excluding all parts as shown below.</t>
  </si>
  <si>
    <t xml:space="preserve">           </t>
  </si>
  <si>
    <t xml:space="preserve">                </t>
  </si>
  <si>
    <t>total</t>
  </si>
  <si>
    <t>1 front-</t>
  </si>
  <si>
    <t>2 rear-</t>
  </si>
  <si>
    <t>weight (kg)</t>
  </si>
  <si>
    <t>axle (kg)</t>
  </si>
  <si>
    <t>axles (kg)</t>
  </si>
  <si>
    <t xml:space="preserve">      Xs</t>
  </si>
  <si>
    <t>VA - DM</t>
  </si>
  <si>
    <t>HA - DM</t>
  </si>
  <si>
    <t>PLUS:</t>
  </si>
  <si>
    <t>additional weight for tyres 14.00 R25 VHS</t>
  </si>
  <si>
    <t>additional weight for tyres 16.00 R25 XGC</t>
  </si>
  <si>
    <t>additional weight for tyres 16.00 R25 VHS</t>
  </si>
  <si>
    <t>decking for tyres 16.00 R25</t>
  </si>
  <si>
    <t>additional weight for tyres 20.5 R 25 XGC</t>
  </si>
  <si>
    <t>additional weight for tyres 20.5 R 25 VHS</t>
  </si>
  <si>
    <t>decking for tyres 20.5 R25</t>
  </si>
  <si>
    <t>spare wheel 14.00 R25 XGC with stowage</t>
  </si>
  <si>
    <t>spare wheel 14.00 R25 VHS with stowage</t>
  </si>
  <si>
    <t>spare wheel 16.00 R25 XGC with stowage</t>
  </si>
  <si>
    <t>spare wheel 16.00 R25 VHS with stowage</t>
  </si>
  <si>
    <t>spare wheel 20.5 R25 XGC with stowage</t>
  </si>
  <si>
    <t>spare wheel 20.5 R25 VHS with stowage</t>
  </si>
  <si>
    <t>drive / steer  6 * 6 * 6</t>
  </si>
  <si>
    <t>telma retarder</t>
  </si>
  <si>
    <t>Kloft- retarder</t>
  </si>
  <si>
    <t>trailer coupling device</t>
  </si>
  <si>
    <t>load on trailer coupling</t>
  </si>
  <si>
    <t>headache ball on bumper</t>
  </si>
  <si>
    <t>16- t hook block on bumper</t>
  </si>
  <si>
    <t>40- t hook block on bumper</t>
  </si>
  <si>
    <t>63- t hook block on bumper</t>
  </si>
  <si>
    <t>O/R pads in front</t>
  </si>
  <si>
    <t>O/R pads at the rear</t>
  </si>
  <si>
    <t>brackets for swingaway</t>
  </si>
  <si>
    <t>hose reel for swingaway</t>
  </si>
  <si>
    <t>lattice swingaway 8.7 m (28.5 ft)</t>
  </si>
  <si>
    <t>lattice swingaway 8.7m to15 m (49.2 ft)</t>
  </si>
  <si>
    <t>boom nose</t>
  </si>
  <si>
    <t>.... m boom extended telescope I</t>
  </si>
  <si>
    <t>2nd oil cooler for superstructure</t>
  </si>
  <si>
    <t>auxiliary hoist</t>
  </si>
  <si>
    <t>move telecylinder into telescope 5</t>
  </si>
  <si>
    <t>fixed counterweight 6.6 t</t>
  </si>
  <si>
    <t>add. counterweight 1.0 t on superstructure</t>
  </si>
  <si>
    <t>add. counterweight 2.0 t on superstructure</t>
  </si>
  <si>
    <t>add. counterweight 1.0 t on carrier</t>
  </si>
  <si>
    <t>add. counterweight 2.0 t on carrier</t>
  </si>
  <si>
    <t>Total weight of marked parts :</t>
  </si>
  <si>
    <t>Schwerpunkt:</t>
  </si>
  <si>
    <t>3050_1_D.xls                                        Index: D</t>
  </si>
  <si>
    <t>Dept.:   TK1</t>
  </si>
  <si>
    <t>Komponente:</t>
  </si>
  <si>
    <t>Gewicht (t)</t>
  </si>
  <si>
    <t>Xs (m) AFA</t>
  </si>
  <si>
    <t>Fahrgestell:</t>
  </si>
  <si>
    <t>Drehtisch:</t>
  </si>
  <si>
    <t>Wippzylinderanteil Drehtisch:</t>
  </si>
  <si>
    <t>Ausleger:</t>
  </si>
  <si>
    <t>Wippzylinderanteil Ausleger:</t>
  </si>
  <si>
    <t>Gesamt:</t>
  </si>
  <si>
    <t>file:</t>
  </si>
  <si>
    <t>updated:</t>
  </si>
  <si>
    <t>date:</t>
  </si>
  <si>
    <t>dept:</t>
  </si>
  <si>
    <t>TK1</t>
  </si>
  <si>
    <r>
      <t>Axle loads GMK 3050-1 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</si>
  <si>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AX3050-1_D</t>
  </si>
  <si>
    <t>weight (lb)</t>
  </si>
  <si>
    <t>axle (lb)</t>
  </si>
  <si>
    <t>axles (lb)</t>
  </si>
  <si>
    <t>Axle loads:</t>
  </si>
  <si>
    <t>axle 1:</t>
  </si>
  <si>
    <t>axle 2-3:</t>
  </si>
  <si>
    <t>per axle: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</si>
</sst>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E+00"/>
    <numFmt numFmtId="185" formatCode="#,##0.00&quot;DM&quot;;\(#,##0.00&quot;DM&quot;\)"/>
    <numFmt numFmtId="186" formatCode="#,##0&quot;DM&quot;;\(#,##0&quot;DM&quot;\)"/>
    <numFmt numFmtId="187" formatCode="d\.m"/>
    <numFmt numFmtId="188" formatCode="d\.mmm\ yy"/>
    <numFmt numFmtId="189" formatCode="d\.mmm"/>
    <numFmt numFmtId="190" formatCode="d\.m\.yy\ h:mm"/>
    <numFmt numFmtId="191" formatCode="0.0"/>
    <numFmt numFmtId="192" formatCode="0.000"/>
    <numFmt numFmtId="193" formatCode="d&quot;andar&quot;d"/>
    <numFmt numFmtId="194" formatCode="sd&quot;andar&quot;d"/>
    <numFmt numFmtId="195" formatCode=".000"/>
    <numFmt numFmtId="196" formatCode="0.0000"/>
    <numFmt numFmtId="197" formatCode="mm/dd/yyyy"/>
    <numFmt numFmtId="198" formatCode="dd/mm/yy"/>
  </numFmts>
  <fonts count="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 applyNumberFormat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right"/>
      <protection/>
    </xf>
    <xf numFmtId="0" fontId="6" fillId="2" borderId="2" xfId="0" applyNumberFormat="1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0" fontId="5" fillId="2" borderId="4" xfId="0" applyFont="1" applyFill="1" applyBorder="1" applyAlignment="1" applyProtection="1">
      <alignment/>
      <protection/>
    </xf>
    <xf numFmtId="0" fontId="6" fillId="2" borderId="0" xfId="0" applyNumberFormat="1" applyFont="1" applyFill="1" applyAlignment="1" applyProtection="1">
      <alignment horizontal="right"/>
      <protection/>
    </xf>
    <xf numFmtId="197" fontId="6" fillId="2" borderId="0" xfId="0" applyNumberFormat="1" applyFont="1" applyFill="1" applyBorder="1" applyAlignment="1" applyProtection="1">
      <alignment horizontal="left"/>
      <protection/>
    </xf>
    <xf numFmtId="198" fontId="6" fillId="2" borderId="5" xfId="0" applyNumberFormat="1" applyFont="1" applyFill="1" applyBorder="1" applyAlignment="1" applyProtection="1">
      <alignment horizontal="left"/>
      <protection/>
    </xf>
    <xf numFmtId="14" fontId="6" fillId="2" borderId="0" xfId="0" applyNumberFormat="1" applyFont="1" applyFill="1" applyAlignment="1" applyProtection="1">
      <alignment horizontal="right"/>
      <protection/>
    </xf>
    <xf numFmtId="14" fontId="6" fillId="2" borderId="0" xfId="0" applyNumberFormat="1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6" fillId="2" borderId="7" xfId="0" applyNumberFormat="1" applyFont="1" applyFill="1" applyBorder="1" applyAlignment="1" applyProtection="1">
      <alignment horizontal="right"/>
      <protection/>
    </xf>
    <xf numFmtId="0" fontId="6" fillId="2" borderId="7" xfId="0" applyNumberFormat="1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6" fillId="2" borderId="4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/>
    </xf>
    <xf numFmtId="0" fontId="8" fillId="2" borderId="10" xfId="0" applyFont="1" applyFill="1" applyBorder="1" applyAlignment="1" applyProtection="1">
      <alignment/>
      <protection/>
    </xf>
    <xf numFmtId="0" fontId="7" fillId="2" borderId="1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6" fillId="2" borderId="0" xfId="0" applyNumberFormat="1" applyFont="1" applyFill="1" applyAlignment="1" applyProtection="1">
      <alignment/>
      <protection/>
    </xf>
    <xf numFmtId="0" fontId="6" fillId="2" borderId="4" xfId="0" applyFont="1" applyFill="1" applyBorder="1" applyAlignment="1" applyProtection="1">
      <alignment horizontal="center"/>
      <protection/>
    </xf>
    <xf numFmtId="1" fontId="6" fillId="2" borderId="15" xfId="0" applyNumberFormat="1" applyFont="1" applyFill="1" applyBorder="1" applyAlignment="1" applyProtection="1">
      <alignment horizontal="center"/>
      <protection/>
    </xf>
    <xf numFmtId="1" fontId="6" fillId="2" borderId="12" xfId="0" applyNumberFormat="1" applyFont="1" applyFill="1" applyBorder="1" applyAlignment="1" applyProtection="1">
      <alignment horizontal="center"/>
      <protection/>
    </xf>
    <xf numFmtId="1" fontId="6" fillId="2" borderId="5" xfId="0" applyNumberFormat="1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1" fontId="8" fillId="2" borderId="16" xfId="0" applyNumberFormat="1" applyFont="1" applyFill="1" applyBorder="1" applyAlignment="1" applyProtection="1">
      <alignment horizontal="center"/>
      <protection/>
    </xf>
    <xf numFmtId="1" fontId="8" fillId="2" borderId="17" xfId="0" applyNumberFormat="1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18" xfId="0" applyFont="1" applyFill="1" applyBorder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/>
    </xf>
    <xf numFmtId="1" fontId="6" fillId="2" borderId="20" xfId="0" applyNumberFormat="1" applyFont="1" applyFill="1" applyBorder="1" applyAlignment="1" applyProtection="1">
      <alignment/>
      <protection/>
    </xf>
    <xf numFmtId="1" fontId="6" fillId="2" borderId="21" xfId="0" applyNumberFormat="1" applyFont="1" applyFill="1" applyBorder="1" applyAlignment="1" applyProtection="1">
      <alignment/>
      <protection/>
    </xf>
    <xf numFmtId="1" fontId="6" fillId="2" borderId="22" xfId="0" applyNumberFormat="1" applyFont="1" applyFill="1" applyBorder="1" applyAlignment="1" applyProtection="1">
      <alignment/>
      <protection/>
    </xf>
    <xf numFmtId="0" fontId="6" fillId="3" borderId="18" xfId="0" applyFont="1" applyFill="1" applyBorder="1" applyAlignment="1" applyProtection="1">
      <alignment/>
      <protection locked="0"/>
    </xf>
    <xf numFmtId="1" fontId="8" fillId="2" borderId="23" xfId="0" applyNumberFormat="1" applyFont="1" applyFill="1" applyBorder="1" applyAlignment="1" applyProtection="1">
      <alignment/>
      <protection/>
    </xf>
    <xf numFmtId="1" fontId="8" fillId="2" borderId="24" xfId="0" applyNumberFormat="1" applyFont="1" applyFill="1" applyBorder="1" applyAlignment="1" applyProtection="1">
      <alignment/>
      <protection/>
    </xf>
    <xf numFmtId="1" fontId="8" fillId="2" borderId="25" xfId="0" applyNumberFormat="1" applyFont="1" applyFill="1" applyBorder="1" applyAlignment="1" applyProtection="1">
      <alignment/>
      <protection/>
    </xf>
    <xf numFmtId="1" fontId="8" fillId="2" borderId="26" xfId="0" applyNumberFormat="1" applyFont="1" applyFill="1" applyBorder="1" applyAlignment="1" applyProtection="1">
      <alignment/>
      <protection/>
    </xf>
    <xf numFmtId="1" fontId="8" fillId="2" borderId="27" xfId="0" applyNumberFormat="1" applyFont="1" applyFill="1" applyBorder="1" applyAlignment="1" applyProtection="1">
      <alignment/>
      <protection/>
    </xf>
    <xf numFmtId="1" fontId="8" fillId="2" borderId="28" xfId="0" applyNumberFormat="1" applyFont="1" applyFill="1" applyBorder="1" applyAlignment="1" applyProtection="1">
      <alignment/>
      <protection/>
    </xf>
    <xf numFmtId="1" fontId="8" fillId="2" borderId="29" xfId="0" applyNumberFormat="1" applyFont="1" applyFill="1" applyBorder="1" applyAlignment="1" applyProtection="1">
      <alignment/>
      <protection/>
    </xf>
    <xf numFmtId="1" fontId="8" fillId="2" borderId="30" xfId="0" applyNumberFormat="1" applyFont="1" applyFill="1" applyBorder="1" applyAlignment="1" applyProtection="1">
      <alignment/>
      <protection/>
    </xf>
    <xf numFmtId="1" fontId="8" fillId="2" borderId="31" xfId="0" applyNumberFormat="1" applyFont="1" applyFill="1" applyBorder="1" applyAlignment="1" applyProtection="1">
      <alignment/>
      <protection/>
    </xf>
    <xf numFmtId="0" fontId="6" fillId="3" borderId="18" xfId="0" applyFont="1" applyFill="1" applyBorder="1" applyAlignment="1" applyProtection="1">
      <alignment/>
      <protection/>
    </xf>
    <xf numFmtId="0" fontId="6" fillId="3" borderId="32" xfId="0" applyFont="1" applyFill="1" applyBorder="1" applyAlignment="1" applyProtection="1">
      <alignment/>
      <protection/>
    </xf>
    <xf numFmtId="0" fontId="6" fillId="2" borderId="33" xfId="0" applyFont="1" applyFill="1" applyBorder="1" applyAlignment="1" applyProtection="1">
      <alignment/>
      <protection/>
    </xf>
    <xf numFmtId="1" fontId="6" fillId="2" borderId="34" xfId="0" applyNumberFormat="1" applyFont="1" applyFill="1" applyBorder="1" applyAlignment="1" applyProtection="1">
      <alignment/>
      <protection/>
    </xf>
    <xf numFmtId="1" fontId="6" fillId="2" borderId="35" xfId="0" applyNumberFormat="1" applyFont="1" applyFill="1" applyBorder="1" applyAlignment="1" applyProtection="1">
      <alignment/>
      <protection/>
    </xf>
    <xf numFmtId="1" fontId="6" fillId="2" borderId="36" xfId="0" applyNumberFormat="1" applyFont="1" applyFill="1" applyBorder="1" applyAlignment="1" applyProtection="1">
      <alignment/>
      <protection/>
    </xf>
    <xf numFmtId="0" fontId="6" fillId="3" borderId="37" xfId="0" applyFont="1" applyFill="1" applyBorder="1" applyAlignment="1" applyProtection="1">
      <alignment/>
      <protection/>
    </xf>
    <xf numFmtId="0" fontId="6" fillId="2" borderId="38" xfId="0" applyFont="1" applyFill="1" applyBorder="1" applyAlignment="1" applyProtection="1">
      <alignment/>
      <protection/>
    </xf>
    <xf numFmtId="1" fontId="6" fillId="2" borderId="39" xfId="0" applyNumberFormat="1" applyFont="1" applyFill="1" applyBorder="1" applyAlignment="1" applyProtection="1">
      <alignment/>
      <protection/>
    </xf>
    <xf numFmtId="1" fontId="6" fillId="2" borderId="40" xfId="0" applyNumberFormat="1" applyFont="1" applyFill="1" applyBorder="1" applyAlignment="1" applyProtection="1">
      <alignment/>
      <protection/>
    </xf>
    <xf numFmtId="1" fontId="6" fillId="2" borderId="41" xfId="0" applyNumberFormat="1" applyFont="1" applyFill="1" applyBorder="1" applyAlignment="1" applyProtection="1">
      <alignment/>
      <protection/>
    </xf>
    <xf numFmtId="1" fontId="8" fillId="2" borderId="42" xfId="0" applyNumberFormat="1" applyFont="1" applyFill="1" applyBorder="1" applyAlignment="1" applyProtection="1">
      <alignment/>
      <protection/>
    </xf>
    <xf numFmtId="1" fontId="8" fillId="2" borderId="43" xfId="0" applyNumberFormat="1" applyFont="1" applyFill="1" applyBorder="1" applyAlignment="1" applyProtection="1">
      <alignment/>
      <protection/>
    </xf>
    <xf numFmtId="1" fontId="8" fillId="2" borderId="44" xfId="0" applyNumberFormat="1" applyFont="1" applyFill="1" applyBorder="1" applyAlignment="1" applyProtection="1">
      <alignment/>
      <protection/>
    </xf>
    <xf numFmtId="0" fontId="6" fillId="2" borderId="45" xfId="0" applyFont="1" applyFill="1" applyBorder="1" applyAlignment="1" applyProtection="1">
      <alignment/>
      <protection/>
    </xf>
    <xf numFmtId="1" fontId="6" fillId="2" borderId="15" xfId="0" applyNumberFormat="1" applyFont="1" applyFill="1" applyBorder="1" applyAlignment="1" applyProtection="1">
      <alignment/>
      <protection/>
    </xf>
    <xf numFmtId="1" fontId="6" fillId="2" borderId="12" xfId="0" applyNumberFormat="1" applyFont="1" applyFill="1" applyBorder="1" applyAlignment="1" applyProtection="1">
      <alignment/>
      <protection/>
    </xf>
    <xf numFmtId="1" fontId="6" fillId="2" borderId="5" xfId="0" applyNumberFormat="1" applyFon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/>
      <protection/>
    </xf>
    <xf numFmtId="0" fontId="6" fillId="2" borderId="4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1" fontId="8" fillId="2" borderId="16" xfId="0" applyNumberFormat="1" applyFont="1" applyFill="1" applyBorder="1" applyAlignment="1" applyProtection="1">
      <alignment horizontal="right"/>
      <protection/>
    </xf>
    <xf numFmtId="1" fontId="8" fillId="2" borderId="17" xfId="0" applyNumberFormat="1" applyFont="1" applyFill="1" applyBorder="1" applyAlignment="1" applyProtection="1">
      <alignment horizontal="right"/>
      <protection/>
    </xf>
    <xf numFmtId="1" fontId="8" fillId="2" borderId="2" xfId="0" applyNumberFormat="1" applyFont="1" applyFill="1" applyBorder="1" applyAlignment="1" applyProtection="1">
      <alignment horizontal="right"/>
      <protection/>
    </xf>
    <xf numFmtId="1" fontId="8" fillId="2" borderId="3" xfId="0" applyNumberFormat="1" applyFont="1" applyFill="1" applyBorder="1" applyAlignment="1" applyProtection="1">
      <alignment horizontal="right"/>
      <protection/>
    </xf>
    <xf numFmtId="1" fontId="7" fillId="2" borderId="0" xfId="0" applyNumberFormat="1" applyFont="1" applyFill="1" applyBorder="1" applyAlignment="1" applyProtection="1">
      <alignment horizontal="right"/>
      <protection/>
    </xf>
    <xf numFmtId="1" fontId="7" fillId="2" borderId="0" xfId="0" applyNumberFormat="1" applyFont="1" applyFill="1" applyBorder="1" applyAlignment="1" applyProtection="1">
      <alignment/>
      <protection/>
    </xf>
    <xf numFmtId="1" fontId="7" fillId="2" borderId="5" xfId="0" applyNumberFormat="1" applyFont="1" applyFill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right"/>
      <protection/>
    </xf>
    <xf numFmtId="1" fontId="7" fillId="2" borderId="5" xfId="0" applyNumberFormat="1" applyFont="1" applyFill="1" applyBorder="1" applyAlignment="1" applyProtection="1">
      <alignment horizontal="right"/>
      <protection/>
    </xf>
    <xf numFmtId="1" fontId="8" fillId="2" borderId="5" xfId="0" applyNumberFormat="1" applyFont="1" applyFill="1" applyBorder="1" applyAlignment="1" applyProtection="1">
      <alignment horizontal="right"/>
      <protection/>
    </xf>
    <xf numFmtId="1" fontId="8" fillId="2" borderId="8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8</xdr:row>
      <xdr:rowOff>85725</xdr:rowOff>
    </xdr:from>
    <xdr:to>
      <xdr:col>2</xdr:col>
      <xdr:colOff>285750</xdr:colOff>
      <xdr:row>13</xdr:row>
      <xdr:rowOff>0</xdr:rowOff>
    </xdr:to>
    <xdr:sp>
      <xdr:nvSpPr>
        <xdr:cNvPr id="1" name="Line 6"/>
        <xdr:cNvSpPr>
          <a:spLocks/>
        </xdr:cNvSpPr>
      </xdr:nvSpPr>
      <xdr:spPr>
        <a:xfrm>
          <a:off x="1323975" y="1257300"/>
          <a:ext cx="0" cy="5334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295275</xdr:colOff>
      <xdr:row>12</xdr:row>
      <xdr:rowOff>123825</xdr:rowOff>
    </xdr:from>
    <xdr:to>
      <xdr:col>2</xdr:col>
      <xdr:colOff>2638425</xdr:colOff>
      <xdr:row>12</xdr:row>
      <xdr:rowOff>123825</xdr:rowOff>
    </xdr:to>
    <xdr:sp>
      <xdr:nvSpPr>
        <xdr:cNvPr id="2" name="Line 7"/>
        <xdr:cNvSpPr>
          <a:spLocks/>
        </xdr:cNvSpPr>
      </xdr:nvSpPr>
      <xdr:spPr>
        <a:xfrm>
          <a:off x="1333500" y="1790700"/>
          <a:ext cx="23431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2</xdr:col>
      <xdr:colOff>2390775</xdr:colOff>
      <xdr:row>3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2752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workbookViewId="0" topLeftCell="A1">
      <selection activeCell="K41" sqref="K41:M42"/>
    </sheetView>
  </sheetViews>
  <sheetFormatPr defaultColWidth="8.796875" defaultRowHeight="15"/>
  <cols>
    <col min="1" max="1" width="7" style="7" customWidth="1"/>
    <col min="2" max="2" width="3.8984375" style="7" customWidth="1"/>
    <col min="3" max="3" width="29.796875" style="7" customWidth="1"/>
    <col min="4" max="4" width="10.19921875" style="24" customWidth="1"/>
    <col min="5" max="5" width="9.3984375" style="24" customWidth="1"/>
    <col min="6" max="6" width="9" style="24" customWidth="1"/>
    <col min="7" max="9" width="11" style="7" hidden="1" customWidth="1"/>
    <col min="10" max="16384" width="11" style="7" customWidth="1"/>
  </cols>
  <sheetData>
    <row r="1" spans="1:10" ht="12.75">
      <c r="A1" s="1"/>
      <c r="B1" s="2"/>
      <c r="C1" s="3"/>
      <c r="D1" s="4" t="s">
        <v>67</v>
      </c>
      <c r="E1" s="5" t="s">
        <v>73</v>
      </c>
      <c r="F1" s="6"/>
      <c r="G1" s="1"/>
      <c r="H1" s="1"/>
      <c r="I1" s="1"/>
      <c r="J1" s="1"/>
    </row>
    <row r="2" spans="1:10" ht="12.75">
      <c r="A2" s="1"/>
      <c r="B2" s="8"/>
      <c r="C2" s="1"/>
      <c r="D2" s="9" t="s">
        <v>68</v>
      </c>
      <c r="E2" s="10">
        <v>38245</v>
      </c>
      <c r="F2" s="11"/>
      <c r="G2" s="1"/>
      <c r="H2" s="1"/>
      <c r="I2" s="1"/>
      <c r="J2" s="1"/>
    </row>
    <row r="3" spans="1:10" ht="12.75">
      <c r="A3" s="1"/>
      <c r="B3" s="8"/>
      <c r="C3" s="1"/>
      <c r="D3" s="12" t="s">
        <v>69</v>
      </c>
      <c r="E3" s="13" t="str">
        <f ca="1">TEXT(NOW(),"MM/DD/YYYY")</f>
        <v>06/16/2010</v>
      </c>
      <c r="F3" s="14"/>
      <c r="G3" s="1"/>
      <c r="H3" s="1"/>
      <c r="I3" s="1"/>
      <c r="J3" s="1"/>
    </row>
    <row r="4" spans="1:10" ht="13.5" thickBot="1">
      <c r="A4" s="1"/>
      <c r="B4" s="15"/>
      <c r="C4" s="16"/>
      <c r="D4" s="17" t="s">
        <v>70</v>
      </c>
      <c r="E4" s="18" t="s">
        <v>71</v>
      </c>
      <c r="F4" s="19"/>
      <c r="G4" s="1"/>
      <c r="H4" s="20"/>
      <c r="I4" s="1"/>
      <c r="J4" s="1"/>
    </row>
    <row r="5" spans="1:10" s="24" customFormat="1" ht="10.5" thickBot="1">
      <c r="A5" s="21"/>
      <c r="B5" s="22"/>
      <c r="C5" s="23"/>
      <c r="D5" s="23"/>
      <c r="E5" s="23"/>
      <c r="F5" s="6"/>
      <c r="G5" s="21"/>
      <c r="H5" s="21"/>
      <c r="I5" s="21"/>
      <c r="J5" s="21"/>
    </row>
    <row r="6" spans="1:10" s="24" customFormat="1" ht="10.5" thickBot="1">
      <c r="A6" s="21"/>
      <c r="B6" s="25"/>
      <c r="C6" s="26" t="s">
        <v>72</v>
      </c>
      <c r="D6" s="27" t="s">
        <v>0</v>
      </c>
      <c r="E6" s="28" t="s">
        <v>1</v>
      </c>
      <c r="F6" s="29"/>
      <c r="G6" s="21"/>
      <c r="H6" s="21"/>
      <c r="I6" s="21"/>
      <c r="J6" s="21"/>
    </row>
    <row r="7" spans="1:10" s="24" customFormat="1" ht="9.75" customHeight="1">
      <c r="A7" s="21"/>
      <c r="B7" s="25"/>
      <c r="C7" s="30"/>
      <c r="D7" s="30"/>
      <c r="E7" s="30"/>
      <c r="F7" s="14"/>
      <c r="G7" s="21"/>
      <c r="H7" s="21"/>
      <c r="I7" s="21"/>
      <c r="J7" s="21"/>
    </row>
    <row r="8" spans="1:10" s="24" customFormat="1" ht="9.75" customHeight="1">
      <c r="A8" s="21"/>
      <c r="B8" s="25"/>
      <c r="C8" s="30" t="s">
        <v>2</v>
      </c>
      <c r="D8" s="30"/>
      <c r="E8" s="30"/>
      <c r="F8" s="14"/>
      <c r="G8" s="21"/>
      <c r="H8" s="21"/>
      <c r="I8" s="21"/>
      <c r="J8" s="21"/>
    </row>
    <row r="9" spans="1:10" s="24" customFormat="1" ht="9.75" customHeight="1">
      <c r="A9" s="21"/>
      <c r="B9" s="25"/>
      <c r="C9" s="31" t="s">
        <v>3</v>
      </c>
      <c r="D9" s="30"/>
      <c r="E9" s="30"/>
      <c r="F9" s="14"/>
      <c r="G9" s="21"/>
      <c r="H9" s="21"/>
      <c r="I9" s="21"/>
      <c r="J9" s="21"/>
    </row>
    <row r="10" spans="1:10" s="24" customFormat="1" ht="9.75" customHeight="1">
      <c r="A10" s="21"/>
      <c r="B10" s="25"/>
      <c r="C10" s="30" t="s">
        <v>4</v>
      </c>
      <c r="D10" s="30"/>
      <c r="E10" s="30"/>
      <c r="F10" s="14"/>
      <c r="G10" s="21"/>
      <c r="H10" s="21"/>
      <c r="I10" s="21"/>
      <c r="J10" s="21"/>
    </row>
    <row r="11" spans="1:10" s="24" customFormat="1" ht="9.75" customHeight="1" thickBot="1">
      <c r="A11" s="21"/>
      <c r="B11" s="25"/>
      <c r="C11" s="30" t="s">
        <v>5</v>
      </c>
      <c r="D11" s="30"/>
      <c r="E11" s="30"/>
      <c r="F11" s="14"/>
      <c r="G11" s="21"/>
      <c r="H11" s="21"/>
      <c r="I11" s="21"/>
      <c r="J11" s="21"/>
    </row>
    <row r="12" spans="1:13" s="24" customFormat="1" ht="9.75" customHeight="1">
      <c r="A12" s="21"/>
      <c r="B12" s="25"/>
      <c r="C12" s="30"/>
      <c r="D12" s="32" t="s">
        <v>6</v>
      </c>
      <c r="E12" s="32" t="s">
        <v>7</v>
      </c>
      <c r="F12" s="33" t="s">
        <v>8</v>
      </c>
      <c r="G12" s="21"/>
      <c r="H12" s="21"/>
      <c r="I12" s="21"/>
      <c r="J12" s="21"/>
      <c r="K12" s="34" t="s">
        <v>6</v>
      </c>
      <c r="L12" s="35" t="s">
        <v>7</v>
      </c>
      <c r="M12" s="36" t="s">
        <v>8</v>
      </c>
    </row>
    <row r="13" spans="1:13" s="24" customFormat="1" ht="9.75" customHeight="1">
      <c r="A13" s="21"/>
      <c r="B13" s="25"/>
      <c r="C13" s="30"/>
      <c r="D13" s="37" t="s">
        <v>9</v>
      </c>
      <c r="E13" s="32" t="s">
        <v>10</v>
      </c>
      <c r="F13" s="33" t="s">
        <v>11</v>
      </c>
      <c r="G13" s="38" t="s">
        <v>12</v>
      </c>
      <c r="H13" s="38" t="s">
        <v>13</v>
      </c>
      <c r="I13" s="38" t="s">
        <v>14</v>
      </c>
      <c r="J13" s="38"/>
      <c r="K13" s="39" t="s">
        <v>74</v>
      </c>
      <c r="L13" s="32" t="s">
        <v>75</v>
      </c>
      <c r="M13" s="33" t="s">
        <v>76</v>
      </c>
    </row>
    <row r="14" spans="1:13" s="24" customFormat="1" ht="9.75" customHeight="1">
      <c r="A14" s="21"/>
      <c r="B14" s="25"/>
      <c r="C14" s="30"/>
      <c r="D14" s="40">
        <v>27320</v>
      </c>
      <c r="E14" s="41">
        <f>D14-F14</f>
        <v>15065.676348547719</v>
      </c>
      <c r="F14" s="42">
        <f>(H14-G14)/(H14+I14)*D14</f>
        <v>12254.323651452281</v>
      </c>
      <c r="G14" s="38">
        <v>1.2535</v>
      </c>
      <c r="H14" s="38">
        <v>2.875</v>
      </c>
      <c r="I14" s="38">
        <v>0.74</v>
      </c>
      <c r="J14" s="38"/>
      <c r="K14" s="43"/>
      <c r="L14" s="44"/>
      <c r="M14" s="45"/>
    </row>
    <row r="15" spans="1:13" s="24" customFormat="1" ht="9.75" customHeight="1" thickBot="1">
      <c r="A15" s="21"/>
      <c r="B15" s="46"/>
      <c r="C15" s="47" t="s">
        <v>15</v>
      </c>
      <c r="D15" s="48">
        <f>D14*2.2046244201838</f>
        <v>60230.33915942142</v>
      </c>
      <c r="E15" s="48">
        <f>E14*2.2046244201838</f>
        <v>33214.1579845938</v>
      </c>
      <c r="F15" s="49">
        <f>F14*2.2046244201838</f>
        <v>27016.181174827616</v>
      </c>
      <c r="G15" s="21"/>
      <c r="H15" s="21"/>
      <c r="I15" s="21"/>
      <c r="J15" s="21"/>
      <c r="K15" s="50"/>
      <c r="L15" s="51"/>
      <c r="M15" s="52"/>
    </row>
    <row r="16" spans="1:10" s="24" customFormat="1" ht="9.75" customHeight="1" hidden="1">
      <c r="A16" s="38"/>
      <c r="B16" s="53"/>
      <c r="C16" s="54"/>
      <c r="D16" s="55"/>
      <c r="E16" s="56"/>
      <c r="F16" s="57"/>
      <c r="G16" s="38"/>
      <c r="H16" s="38">
        <f>H14</f>
        <v>2.875</v>
      </c>
      <c r="I16" s="38">
        <f>I14</f>
        <v>0.74</v>
      </c>
      <c r="J16" s="38"/>
    </row>
    <row r="17" spans="1:10" s="24" customFormat="1" ht="9.75" customHeight="1" hidden="1">
      <c r="A17" s="38">
        <v>6</v>
      </c>
      <c r="B17" s="53">
        <v>0</v>
      </c>
      <c r="C17" s="54" t="s">
        <v>16</v>
      </c>
      <c r="D17" s="55">
        <f aca="true" t="shared" si="0" ref="D17:D35">B17*A17</f>
        <v>0</v>
      </c>
      <c r="E17" s="56">
        <f aca="true" t="shared" si="1" ref="E17:E23">D17-F17</f>
        <v>0</v>
      </c>
      <c r="F17" s="57">
        <f aca="true" t="shared" si="2" ref="F17:F35">(H17-G17)/(H17+I17)*D17</f>
        <v>0</v>
      </c>
      <c r="G17" s="38">
        <v>0.465</v>
      </c>
      <c r="H17" s="38">
        <f aca="true" t="shared" si="3" ref="H17:H28">H16</f>
        <v>2.875</v>
      </c>
      <c r="I17" s="38">
        <f aca="true" t="shared" si="4" ref="I17:I28">I16</f>
        <v>0.74</v>
      </c>
      <c r="J17" s="38"/>
    </row>
    <row r="18" spans="1:13" s="24" customFormat="1" ht="9.75" customHeight="1">
      <c r="A18" s="38">
        <v>336</v>
      </c>
      <c r="B18" s="58">
        <v>0</v>
      </c>
      <c r="C18" s="54" t="s">
        <v>17</v>
      </c>
      <c r="D18" s="55">
        <f t="shared" si="0"/>
        <v>0</v>
      </c>
      <c r="E18" s="56">
        <f t="shared" si="1"/>
        <v>0</v>
      </c>
      <c r="F18" s="57">
        <f t="shared" si="2"/>
        <v>0</v>
      </c>
      <c r="G18" s="38">
        <v>0.465</v>
      </c>
      <c r="H18" s="38">
        <f t="shared" si="3"/>
        <v>2.875</v>
      </c>
      <c r="I18" s="38">
        <f t="shared" si="4"/>
        <v>0.74</v>
      </c>
      <c r="J18" s="38"/>
      <c r="K18" s="59">
        <f aca="true" t="shared" si="5" ref="K18:M33">D18*2.2046244201838</f>
        <v>0</v>
      </c>
      <c r="L18" s="60">
        <f t="shared" si="5"/>
        <v>0</v>
      </c>
      <c r="M18" s="61">
        <f t="shared" si="5"/>
        <v>0</v>
      </c>
    </row>
    <row r="19" spans="1:13" s="24" customFormat="1" ht="9.75" customHeight="1">
      <c r="A19" s="38">
        <v>360</v>
      </c>
      <c r="B19" s="58">
        <v>0</v>
      </c>
      <c r="C19" s="54" t="s">
        <v>18</v>
      </c>
      <c r="D19" s="55">
        <f t="shared" si="0"/>
        <v>0</v>
      </c>
      <c r="E19" s="56">
        <f t="shared" si="1"/>
        <v>0</v>
      </c>
      <c r="F19" s="57">
        <f t="shared" si="2"/>
        <v>0</v>
      </c>
      <c r="G19" s="38">
        <v>0.465</v>
      </c>
      <c r="H19" s="38">
        <f t="shared" si="3"/>
        <v>2.875</v>
      </c>
      <c r="I19" s="38">
        <f t="shared" si="4"/>
        <v>0.74</v>
      </c>
      <c r="J19" s="38"/>
      <c r="K19" s="62">
        <f t="shared" si="5"/>
        <v>0</v>
      </c>
      <c r="L19" s="63">
        <f t="shared" si="5"/>
        <v>0</v>
      </c>
      <c r="M19" s="64">
        <f t="shared" si="5"/>
        <v>0</v>
      </c>
    </row>
    <row r="20" spans="1:13" s="24" customFormat="1" ht="9.75" customHeight="1">
      <c r="A20" s="38">
        <v>62</v>
      </c>
      <c r="B20" s="58">
        <v>0</v>
      </c>
      <c r="C20" s="54" t="s">
        <v>19</v>
      </c>
      <c r="D20" s="55">
        <f t="shared" si="0"/>
        <v>0</v>
      </c>
      <c r="E20" s="56">
        <f t="shared" si="1"/>
        <v>0</v>
      </c>
      <c r="F20" s="57">
        <f t="shared" si="2"/>
        <v>0</v>
      </c>
      <c r="G20" s="38">
        <v>0.465</v>
      </c>
      <c r="H20" s="38">
        <f t="shared" si="3"/>
        <v>2.875</v>
      </c>
      <c r="I20" s="38">
        <f t="shared" si="4"/>
        <v>0.74</v>
      </c>
      <c r="J20" s="38"/>
      <c r="K20" s="65">
        <f t="shared" si="5"/>
        <v>0</v>
      </c>
      <c r="L20" s="66">
        <f t="shared" si="5"/>
        <v>0</v>
      </c>
      <c r="M20" s="67">
        <f t="shared" si="5"/>
        <v>0</v>
      </c>
    </row>
    <row r="21" spans="1:13" s="24" customFormat="1" ht="9.75" customHeight="1">
      <c r="A21" s="38">
        <v>618</v>
      </c>
      <c r="B21" s="58">
        <v>0</v>
      </c>
      <c r="C21" s="54" t="s">
        <v>20</v>
      </c>
      <c r="D21" s="55">
        <f t="shared" si="0"/>
        <v>0</v>
      </c>
      <c r="E21" s="56">
        <f t="shared" si="1"/>
        <v>0</v>
      </c>
      <c r="F21" s="57">
        <f t="shared" si="2"/>
        <v>0</v>
      </c>
      <c r="G21" s="38">
        <v>0.465</v>
      </c>
      <c r="H21" s="38">
        <f t="shared" si="3"/>
        <v>2.875</v>
      </c>
      <c r="I21" s="38">
        <f t="shared" si="4"/>
        <v>0.74</v>
      </c>
      <c r="J21" s="38"/>
      <c r="K21" s="65">
        <f t="shared" si="5"/>
        <v>0</v>
      </c>
      <c r="L21" s="66">
        <f t="shared" si="5"/>
        <v>0</v>
      </c>
      <c r="M21" s="67">
        <f t="shared" si="5"/>
        <v>0</v>
      </c>
    </row>
    <row r="22" spans="1:13" s="24" customFormat="1" ht="9.75" customHeight="1">
      <c r="A22" s="38">
        <v>648</v>
      </c>
      <c r="B22" s="58">
        <v>0</v>
      </c>
      <c r="C22" s="54" t="s">
        <v>21</v>
      </c>
      <c r="D22" s="55">
        <f t="shared" si="0"/>
        <v>0</v>
      </c>
      <c r="E22" s="56">
        <f t="shared" si="1"/>
        <v>0</v>
      </c>
      <c r="F22" s="57">
        <f t="shared" si="2"/>
        <v>0</v>
      </c>
      <c r="G22" s="38">
        <v>0.465</v>
      </c>
      <c r="H22" s="38">
        <f t="shared" si="3"/>
        <v>2.875</v>
      </c>
      <c r="I22" s="38">
        <f t="shared" si="4"/>
        <v>0.74</v>
      </c>
      <c r="J22" s="38"/>
      <c r="K22" s="65">
        <f t="shared" si="5"/>
        <v>0</v>
      </c>
      <c r="L22" s="66">
        <f t="shared" si="5"/>
        <v>0</v>
      </c>
      <c r="M22" s="67">
        <f t="shared" si="5"/>
        <v>0</v>
      </c>
    </row>
    <row r="23" spans="1:13" s="24" customFormat="1" ht="9.75" customHeight="1">
      <c r="A23" s="38">
        <v>62</v>
      </c>
      <c r="B23" s="58">
        <v>0</v>
      </c>
      <c r="C23" s="54" t="s">
        <v>22</v>
      </c>
      <c r="D23" s="55">
        <f t="shared" si="0"/>
        <v>0</v>
      </c>
      <c r="E23" s="56">
        <f t="shared" si="1"/>
        <v>0</v>
      </c>
      <c r="F23" s="57">
        <f t="shared" si="2"/>
        <v>0</v>
      </c>
      <c r="G23" s="38">
        <v>0.465</v>
      </c>
      <c r="H23" s="38">
        <f t="shared" si="3"/>
        <v>2.875</v>
      </c>
      <c r="I23" s="38">
        <f t="shared" si="4"/>
        <v>0.74</v>
      </c>
      <c r="J23" s="38"/>
      <c r="K23" s="65">
        <f t="shared" si="5"/>
        <v>0</v>
      </c>
      <c r="L23" s="66">
        <f t="shared" si="5"/>
        <v>0</v>
      </c>
      <c r="M23" s="67">
        <f t="shared" si="5"/>
        <v>0</v>
      </c>
    </row>
    <row r="24" spans="1:13" s="24" customFormat="1" ht="9.75" customHeight="1">
      <c r="A24" s="38">
        <v>265</v>
      </c>
      <c r="B24" s="58">
        <v>0</v>
      </c>
      <c r="C24" s="54" t="s">
        <v>23</v>
      </c>
      <c r="D24" s="55">
        <f t="shared" si="0"/>
        <v>0</v>
      </c>
      <c r="E24" s="56">
        <f aca="true" t="shared" si="6" ref="E24:E34">D24-F24</f>
        <v>0</v>
      </c>
      <c r="F24" s="57">
        <f t="shared" si="2"/>
        <v>0</v>
      </c>
      <c r="G24" s="38">
        <v>-3.18</v>
      </c>
      <c r="H24" s="38">
        <f t="shared" si="3"/>
        <v>2.875</v>
      </c>
      <c r="I24" s="38">
        <f t="shared" si="4"/>
        <v>0.74</v>
      </c>
      <c r="J24" s="38"/>
      <c r="K24" s="65">
        <f t="shared" si="5"/>
        <v>0</v>
      </c>
      <c r="L24" s="66">
        <f t="shared" si="5"/>
        <v>0</v>
      </c>
      <c r="M24" s="67">
        <f t="shared" si="5"/>
        <v>0</v>
      </c>
    </row>
    <row r="25" spans="1:13" s="24" customFormat="1" ht="9.75" customHeight="1">
      <c r="A25" s="38">
        <v>266</v>
      </c>
      <c r="B25" s="58">
        <v>0</v>
      </c>
      <c r="C25" s="54" t="s">
        <v>24</v>
      </c>
      <c r="D25" s="55">
        <f t="shared" si="0"/>
        <v>0</v>
      </c>
      <c r="E25" s="56">
        <f t="shared" si="6"/>
        <v>0</v>
      </c>
      <c r="F25" s="57">
        <f t="shared" si="2"/>
        <v>0</v>
      </c>
      <c r="G25" s="38">
        <v>-3.18</v>
      </c>
      <c r="H25" s="38">
        <f t="shared" si="3"/>
        <v>2.875</v>
      </c>
      <c r="I25" s="38">
        <f t="shared" si="4"/>
        <v>0.74</v>
      </c>
      <c r="J25" s="38"/>
      <c r="K25" s="65">
        <f t="shared" si="5"/>
        <v>0</v>
      </c>
      <c r="L25" s="66">
        <f t="shared" si="5"/>
        <v>0</v>
      </c>
      <c r="M25" s="67">
        <f t="shared" si="5"/>
        <v>0</v>
      </c>
    </row>
    <row r="26" spans="1:13" s="24" customFormat="1" ht="9.75" customHeight="1">
      <c r="A26" s="38">
        <v>321</v>
      </c>
      <c r="B26" s="58">
        <v>0</v>
      </c>
      <c r="C26" s="54" t="s">
        <v>25</v>
      </c>
      <c r="D26" s="55">
        <f t="shared" si="0"/>
        <v>0</v>
      </c>
      <c r="E26" s="56">
        <f t="shared" si="6"/>
        <v>0</v>
      </c>
      <c r="F26" s="57">
        <f t="shared" si="2"/>
        <v>0</v>
      </c>
      <c r="G26" s="38">
        <v>-3.2</v>
      </c>
      <c r="H26" s="38">
        <f t="shared" si="3"/>
        <v>2.875</v>
      </c>
      <c r="I26" s="38">
        <f t="shared" si="4"/>
        <v>0.74</v>
      </c>
      <c r="J26" s="38"/>
      <c r="K26" s="65">
        <f t="shared" si="5"/>
        <v>0</v>
      </c>
      <c r="L26" s="66">
        <f t="shared" si="5"/>
        <v>0</v>
      </c>
      <c r="M26" s="67">
        <f t="shared" si="5"/>
        <v>0</v>
      </c>
    </row>
    <row r="27" spans="1:13" s="24" customFormat="1" ht="9.75" customHeight="1">
      <c r="A27" s="38">
        <v>325</v>
      </c>
      <c r="B27" s="58">
        <v>0</v>
      </c>
      <c r="C27" s="54" t="s">
        <v>26</v>
      </c>
      <c r="D27" s="55">
        <f t="shared" si="0"/>
        <v>0</v>
      </c>
      <c r="E27" s="56">
        <f t="shared" si="6"/>
        <v>0</v>
      </c>
      <c r="F27" s="57">
        <f t="shared" si="2"/>
        <v>0</v>
      </c>
      <c r="G27" s="38">
        <v>-3.2</v>
      </c>
      <c r="H27" s="38">
        <f t="shared" si="3"/>
        <v>2.875</v>
      </c>
      <c r="I27" s="38">
        <f t="shared" si="4"/>
        <v>0.74</v>
      </c>
      <c r="J27" s="38"/>
      <c r="K27" s="65">
        <f t="shared" si="5"/>
        <v>0</v>
      </c>
      <c r="L27" s="66">
        <f t="shared" si="5"/>
        <v>0</v>
      </c>
      <c r="M27" s="67">
        <f t="shared" si="5"/>
        <v>0</v>
      </c>
    </row>
    <row r="28" spans="1:13" s="24" customFormat="1" ht="9.75" customHeight="1">
      <c r="A28" s="38">
        <v>368</v>
      </c>
      <c r="B28" s="58">
        <v>0</v>
      </c>
      <c r="C28" s="54" t="s">
        <v>27</v>
      </c>
      <c r="D28" s="55">
        <f t="shared" si="0"/>
        <v>0</v>
      </c>
      <c r="E28" s="56">
        <f t="shared" si="6"/>
        <v>0</v>
      </c>
      <c r="F28" s="57">
        <f t="shared" si="2"/>
        <v>0</v>
      </c>
      <c r="G28" s="38">
        <v>-3.22</v>
      </c>
      <c r="H28" s="38">
        <f t="shared" si="3"/>
        <v>2.875</v>
      </c>
      <c r="I28" s="38">
        <f t="shared" si="4"/>
        <v>0.74</v>
      </c>
      <c r="J28" s="38"/>
      <c r="K28" s="65">
        <f t="shared" si="5"/>
        <v>0</v>
      </c>
      <c r="L28" s="66">
        <f t="shared" si="5"/>
        <v>0</v>
      </c>
      <c r="M28" s="67">
        <f t="shared" si="5"/>
        <v>0</v>
      </c>
    </row>
    <row r="29" spans="1:13" s="24" customFormat="1" ht="9.75" customHeight="1">
      <c r="A29" s="38">
        <v>373</v>
      </c>
      <c r="B29" s="58">
        <v>0</v>
      </c>
      <c r="C29" s="54" t="s">
        <v>28</v>
      </c>
      <c r="D29" s="55">
        <f t="shared" si="0"/>
        <v>0</v>
      </c>
      <c r="E29" s="56">
        <f t="shared" si="6"/>
        <v>0</v>
      </c>
      <c r="F29" s="57">
        <f t="shared" si="2"/>
        <v>0</v>
      </c>
      <c r="G29" s="38">
        <v>-3.22</v>
      </c>
      <c r="H29" s="38">
        <f>H27</f>
        <v>2.875</v>
      </c>
      <c r="I29" s="38">
        <f>I27</f>
        <v>0.74</v>
      </c>
      <c r="J29" s="38"/>
      <c r="K29" s="65">
        <f t="shared" si="5"/>
        <v>0</v>
      </c>
      <c r="L29" s="66">
        <f t="shared" si="5"/>
        <v>0</v>
      </c>
      <c r="M29" s="67">
        <f t="shared" si="5"/>
        <v>0</v>
      </c>
    </row>
    <row r="30" spans="1:13" s="24" customFormat="1" ht="9.75" customHeight="1">
      <c r="A30" s="38">
        <v>360</v>
      </c>
      <c r="B30" s="58">
        <v>0</v>
      </c>
      <c r="C30" s="54" t="s">
        <v>29</v>
      </c>
      <c r="D30" s="55">
        <f t="shared" si="0"/>
        <v>0</v>
      </c>
      <c r="E30" s="56">
        <f t="shared" si="6"/>
        <v>0</v>
      </c>
      <c r="F30" s="57">
        <f t="shared" si="2"/>
        <v>0</v>
      </c>
      <c r="G30" s="38">
        <v>2.665</v>
      </c>
      <c r="H30" s="38">
        <f aca="true" t="shared" si="7" ref="H30:H43">H29</f>
        <v>2.875</v>
      </c>
      <c r="I30" s="38">
        <f aca="true" t="shared" si="8" ref="I30:I43">I29</f>
        <v>0.74</v>
      </c>
      <c r="J30" s="38"/>
      <c r="K30" s="65">
        <f t="shared" si="5"/>
        <v>0</v>
      </c>
      <c r="L30" s="66">
        <f t="shared" si="5"/>
        <v>0</v>
      </c>
      <c r="M30" s="67">
        <f t="shared" si="5"/>
        <v>0</v>
      </c>
    </row>
    <row r="31" spans="1:13" s="24" customFormat="1" ht="9.75" customHeight="1">
      <c r="A31" s="38">
        <v>170</v>
      </c>
      <c r="B31" s="58">
        <v>0</v>
      </c>
      <c r="C31" s="54" t="s">
        <v>30</v>
      </c>
      <c r="D31" s="55">
        <f t="shared" si="0"/>
        <v>0</v>
      </c>
      <c r="E31" s="56">
        <f>D31-F31</f>
        <v>0</v>
      </c>
      <c r="F31" s="57">
        <f t="shared" si="2"/>
        <v>0</v>
      </c>
      <c r="G31" s="38">
        <v>-1.097</v>
      </c>
      <c r="H31" s="38">
        <f t="shared" si="7"/>
        <v>2.875</v>
      </c>
      <c r="I31" s="38">
        <f t="shared" si="8"/>
        <v>0.74</v>
      </c>
      <c r="J31" s="38"/>
      <c r="K31" s="65">
        <f t="shared" si="5"/>
        <v>0</v>
      </c>
      <c r="L31" s="66">
        <f t="shared" si="5"/>
        <v>0</v>
      </c>
      <c r="M31" s="67">
        <f t="shared" si="5"/>
        <v>0</v>
      </c>
    </row>
    <row r="32" spans="1:13" s="24" customFormat="1" ht="9.75" customHeight="1">
      <c r="A32" s="38">
        <v>150</v>
      </c>
      <c r="B32" s="58">
        <v>0</v>
      </c>
      <c r="C32" s="54" t="s">
        <v>31</v>
      </c>
      <c r="D32" s="55">
        <f t="shared" si="0"/>
        <v>0</v>
      </c>
      <c r="E32" s="56">
        <f>D32-F32</f>
        <v>0</v>
      </c>
      <c r="F32" s="57">
        <f t="shared" si="2"/>
        <v>0</v>
      </c>
      <c r="G32" s="38">
        <v>-1.097</v>
      </c>
      <c r="H32" s="38">
        <f t="shared" si="7"/>
        <v>2.875</v>
      </c>
      <c r="I32" s="38">
        <f t="shared" si="8"/>
        <v>0.74</v>
      </c>
      <c r="J32" s="38"/>
      <c r="K32" s="65">
        <f t="shared" si="5"/>
        <v>0</v>
      </c>
      <c r="L32" s="66">
        <f t="shared" si="5"/>
        <v>0</v>
      </c>
      <c r="M32" s="67">
        <f t="shared" si="5"/>
        <v>0</v>
      </c>
    </row>
    <row r="33" spans="1:13" s="24" customFormat="1" ht="9.75" customHeight="1">
      <c r="A33" s="38">
        <v>80</v>
      </c>
      <c r="B33" s="58">
        <v>0</v>
      </c>
      <c r="C33" s="54" t="s">
        <v>32</v>
      </c>
      <c r="D33" s="55">
        <f t="shared" si="0"/>
        <v>0</v>
      </c>
      <c r="E33" s="56">
        <f t="shared" si="6"/>
        <v>0</v>
      </c>
      <c r="F33" s="57">
        <f t="shared" si="2"/>
        <v>0</v>
      </c>
      <c r="G33" s="38">
        <v>-3.23</v>
      </c>
      <c r="H33" s="38">
        <f t="shared" si="7"/>
        <v>2.875</v>
      </c>
      <c r="I33" s="38">
        <f t="shared" si="8"/>
        <v>0.74</v>
      </c>
      <c r="J33" s="38"/>
      <c r="K33" s="65">
        <f t="shared" si="5"/>
        <v>0</v>
      </c>
      <c r="L33" s="66">
        <f t="shared" si="5"/>
        <v>0</v>
      </c>
      <c r="M33" s="67">
        <f t="shared" si="5"/>
        <v>0</v>
      </c>
    </row>
    <row r="34" spans="1:13" s="24" customFormat="1" ht="9.75" customHeight="1">
      <c r="A34" s="38">
        <v>500</v>
      </c>
      <c r="B34" s="58">
        <v>0</v>
      </c>
      <c r="C34" s="54" t="s">
        <v>33</v>
      </c>
      <c r="D34" s="55">
        <f t="shared" si="0"/>
        <v>0</v>
      </c>
      <c r="E34" s="56">
        <f t="shared" si="6"/>
        <v>0</v>
      </c>
      <c r="F34" s="57">
        <f t="shared" si="2"/>
        <v>0</v>
      </c>
      <c r="G34" s="38">
        <v>-3.383</v>
      </c>
      <c r="H34" s="38">
        <f t="shared" si="7"/>
        <v>2.875</v>
      </c>
      <c r="I34" s="38">
        <f t="shared" si="8"/>
        <v>0.74</v>
      </c>
      <c r="J34" s="38"/>
      <c r="K34" s="65">
        <f aca="true" t="shared" si="9" ref="K34:M49">D34*2.2046244201838</f>
        <v>0</v>
      </c>
      <c r="L34" s="66">
        <f t="shared" si="9"/>
        <v>0</v>
      </c>
      <c r="M34" s="67">
        <f t="shared" si="9"/>
        <v>0</v>
      </c>
    </row>
    <row r="35" spans="1:13" s="24" customFormat="1" ht="9.75" customHeight="1">
      <c r="A35" s="38">
        <v>100</v>
      </c>
      <c r="B35" s="58">
        <v>0</v>
      </c>
      <c r="C35" s="54" t="s">
        <v>34</v>
      </c>
      <c r="D35" s="55">
        <f t="shared" si="0"/>
        <v>0</v>
      </c>
      <c r="E35" s="56">
        <f>D35-F35</f>
        <v>0</v>
      </c>
      <c r="F35" s="57">
        <f t="shared" si="2"/>
        <v>0</v>
      </c>
      <c r="G35" s="38">
        <v>6.3</v>
      </c>
      <c r="H35" s="38">
        <f t="shared" si="7"/>
        <v>2.875</v>
      </c>
      <c r="I35" s="38">
        <f t="shared" si="8"/>
        <v>0.74</v>
      </c>
      <c r="J35" s="38"/>
      <c r="K35" s="65">
        <f t="shared" si="9"/>
        <v>0</v>
      </c>
      <c r="L35" s="66">
        <f t="shared" si="9"/>
        <v>0</v>
      </c>
      <c r="M35" s="67">
        <f t="shared" si="9"/>
        <v>0</v>
      </c>
    </row>
    <row r="36" spans="1:13" s="24" customFormat="1" ht="9.75" customHeight="1">
      <c r="A36" s="38">
        <v>210</v>
      </c>
      <c r="B36" s="58">
        <v>1</v>
      </c>
      <c r="C36" s="54" t="s">
        <v>35</v>
      </c>
      <c r="D36" s="55">
        <f>B36*A36</f>
        <v>210</v>
      </c>
      <c r="E36" s="56">
        <f>D36-F36</f>
        <v>412.44813278008303</v>
      </c>
      <c r="F36" s="57">
        <f>(H36-G36)/(H36+I36)*D36</f>
        <v>-202.448132780083</v>
      </c>
      <c r="G36" s="38">
        <v>6.36</v>
      </c>
      <c r="H36" s="38">
        <f t="shared" si="7"/>
        <v>2.875</v>
      </c>
      <c r="I36" s="38">
        <f t="shared" si="8"/>
        <v>0.74</v>
      </c>
      <c r="J36" s="38"/>
      <c r="K36" s="65">
        <f t="shared" si="9"/>
        <v>462.971128238598</v>
      </c>
      <c r="L36" s="66">
        <f t="shared" si="9"/>
        <v>909.2932255861815</v>
      </c>
      <c r="M36" s="67">
        <f t="shared" si="9"/>
        <v>-446.32209734758345</v>
      </c>
    </row>
    <row r="37" spans="1:13" s="24" customFormat="1" ht="9.75" customHeight="1">
      <c r="A37" s="38">
        <v>360</v>
      </c>
      <c r="B37" s="58">
        <v>0</v>
      </c>
      <c r="C37" s="54" t="s">
        <v>36</v>
      </c>
      <c r="D37" s="55">
        <f>B37*A37</f>
        <v>0</v>
      </c>
      <c r="E37" s="56">
        <f>D37-F37</f>
        <v>0</v>
      </c>
      <c r="F37" s="57">
        <f>(H37-G37)/(H37+I37)*D37</f>
        <v>0</v>
      </c>
      <c r="G37" s="38">
        <v>6.38</v>
      </c>
      <c r="H37" s="38">
        <f t="shared" si="7"/>
        <v>2.875</v>
      </c>
      <c r="I37" s="38">
        <f t="shared" si="8"/>
        <v>0.74</v>
      </c>
      <c r="J37" s="38"/>
      <c r="K37" s="65">
        <f t="shared" si="9"/>
        <v>0</v>
      </c>
      <c r="L37" s="66">
        <f t="shared" si="9"/>
        <v>0</v>
      </c>
      <c r="M37" s="67">
        <f t="shared" si="9"/>
        <v>0</v>
      </c>
    </row>
    <row r="38" spans="1:13" s="24" customFormat="1" ht="9.75" customHeight="1">
      <c r="A38" s="38">
        <v>650</v>
      </c>
      <c r="B38" s="58">
        <v>0</v>
      </c>
      <c r="C38" s="54" t="s">
        <v>37</v>
      </c>
      <c r="D38" s="55">
        <f>B38*A38</f>
        <v>0</v>
      </c>
      <c r="E38" s="56">
        <f>D38-F38</f>
        <v>0</v>
      </c>
      <c r="F38" s="57">
        <f>(H38-G38)/(H38+I38)*D38</f>
        <v>0</v>
      </c>
      <c r="G38" s="38">
        <v>6.4</v>
      </c>
      <c r="H38" s="38">
        <f t="shared" si="7"/>
        <v>2.875</v>
      </c>
      <c r="I38" s="38">
        <f t="shared" si="8"/>
        <v>0.74</v>
      </c>
      <c r="J38" s="38"/>
      <c r="K38" s="65">
        <f t="shared" si="9"/>
        <v>0</v>
      </c>
      <c r="L38" s="66">
        <f t="shared" si="9"/>
        <v>0</v>
      </c>
      <c r="M38" s="67">
        <f t="shared" si="9"/>
        <v>0</v>
      </c>
    </row>
    <row r="39" spans="1:13" s="24" customFormat="1" ht="9.75" customHeight="1">
      <c r="A39" s="38">
        <v>72</v>
      </c>
      <c r="B39" s="58">
        <v>1</v>
      </c>
      <c r="C39" s="54" t="s">
        <v>38</v>
      </c>
      <c r="D39" s="55">
        <f>B39*A39</f>
        <v>72</v>
      </c>
      <c r="E39" s="56">
        <f>D39-F39</f>
        <v>96.89626556016597</v>
      </c>
      <c r="F39" s="57">
        <f>(H39-G39)/(H39+I39)*D39</f>
        <v>-24.896265560165975</v>
      </c>
      <c r="G39" s="38">
        <v>4.125</v>
      </c>
      <c r="H39" s="38">
        <f>H37</f>
        <v>2.875</v>
      </c>
      <c r="I39" s="38">
        <f>I37</f>
        <v>0.74</v>
      </c>
      <c r="J39" s="38"/>
      <c r="K39" s="65">
        <f t="shared" si="9"/>
        <v>158.73295825323362</v>
      </c>
      <c r="L39" s="66">
        <f t="shared" si="9"/>
        <v>213.6198732785564</v>
      </c>
      <c r="M39" s="67">
        <f t="shared" si="9"/>
        <v>-54.88691502532283</v>
      </c>
    </row>
    <row r="40" spans="1:13" s="24" customFormat="1" ht="9.75" customHeight="1">
      <c r="A40" s="38">
        <v>70</v>
      </c>
      <c r="B40" s="58">
        <v>1</v>
      </c>
      <c r="C40" s="54" t="s">
        <v>39</v>
      </c>
      <c r="D40" s="55">
        <f>B40*A40</f>
        <v>70</v>
      </c>
      <c r="E40" s="56">
        <f>D40-F40</f>
        <v>-37.95297372060857</v>
      </c>
      <c r="F40" s="57">
        <f>(H40-G40)/(H40+I40)*D40</f>
        <v>107.95297372060857</v>
      </c>
      <c r="G40" s="38">
        <v>-2.7</v>
      </c>
      <c r="H40" s="38">
        <f>H38</f>
        <v>2.875</v>
      </c>
      <c r="I40" s="38">
        <f>I38</f>
        <v>0.74</v>
      </c>
      <c r="J40" s="38"/>
      <c r="K40" s="65">
        <f t="shared" si="9"/>
        <v>154.323709412866</v>
      </c>
      <c r="L40" s="66">
        <f t="shared" si="9"/>
        <v>-83.67205268304767</v>
      </c>
      <c r="M40" s="67">
        <f t="shared" si="9"/>
        <v>237.99576209591368</v>
      </c>
    </row>
    <row r="41" spans="1:13" s="24" customFormat="1" ht="9.75" customHeight="1">
      <c r="A41" s="38"/>
      <c r="B41" s="58"/>
      <c r="C41" s="54"/>
      <c r="D41" s="55"/>
      <c r="E41" s="56"/>
      <c r="F41" s="57"/>
      <c r="G41" s="38"/>
      <c r="H41" s="38">
        <f t="shared" si="7"/>
        <v>2.875</v>
      </c>
      <c r="I41" s="38">
        <f t="shared" si="8"/>
        <v>0.74</v>
      </c>
      <c r="J41" s="38"/>
      <c r="K41" s="65"/>
      <c r="L41" s="66"/>
      <c r="M41" s="67"/>
    </row>
    <row r="42" spans="1:13" s="24" customFormat="1" ht="9.75" customHeight="1">
      <c r="A42" s="38"/>
      <c r="B42" s="58"/>
      <c r="C42" s="54"/>
      <c r="D42" s="55"/>
      <c r="E42" s="56"/>
      <c r="F42" s="57"/>
      <c r="G42" s="38"/>
      <c r="H42" s="38">
        <f t="shared" si="7"/>
        <v>2.875</v>
      </c>
      <c r="I42" s="38">
        <f t="shared" si="8"/>
        <v>0.74</v>
      </c>
      <c r="J42" s="38"/>
      <c r="K42" s="65"/>
      <c r="L42" s="66"/>
      <c r="M42" s="67"/>
    </row>
    <row r="43" spans="1:13" s="24" customFormat="1" ht="9.75" customHeight="1">
      <c r="A43" s="38">
        <v>60</v>
      </c>
      <c r="B43" s="58">
        <v>1</v>
      </c>
      <c r="C43" s="54" t="s">
        <v>40</v>
      </c>
      <c r="D43" s="55">
        <f>B43*A43</f>
        <v>60</v>
      </c>
      <c r="E43" s="56">
        <f>D43-F43</f>
        <v>71.0539419087137</v>
      </c>
      <c r="F43" s="57">
        <f>(H43-G43)/(H43+I43)*D43</f>
        <v>-11.053941908713691</v>
      </c>
      <c r="G43" s="38">
        <v>3.541</v>
      </c>
      <c r="H43" s="38">
        <f t="shared" si="7"/>
        <v>2.875</v>
      </c>
      <c r="I43" s="38">
        <f t="shared" si="8"/>
        <v>0.74</v>
      </c>
      <c r="J43" s="38"/>
      <c r="K43" s="65">
        <f t="shared" si="9"/>
        <v>132.27746521102802</v>
      </c>
      <c r="L43" s="66">
        <f t="shared" si="9"/>
        <v>156.64725548227136</v>
      </c>
      <c r="M43" s="67">
        <f t="shared" si="9"/>
        <v>-24.36979027124333</v>
      </c>
    </row>
    <row r="44" spans="1:13" s="24" customFormat="1" ht="9.75" customHeight="1">
      <c r="A44" s="38">
        <v>65</v>
      </c>
      <c r="B44" s="58">
        <v>1</v>
      </c>
      <c r="C44" s="54" t="s">
        <v>41</v>
      </c>
      <c r="D44" s="55">
        <f>B44*A44</f>
        <v>65</v>
      </c>
      <c r="E44" s="56">
        <f>D44-F44</f>
        <v>120.29045643153526</v>
      </c>
      <c r="F44" s="57">
        <f>(H44-G44)/(H44+I44)*D44</f>
        <v>-55.29045643153527</v>
      </c>
      <c r="G44" s="38">
        <v>5.95</v>
      </c>
      <c r="H44" s="38">
        <f>H42</f>
        <v>2.875</v>
      </c>
      <c r="I44" s="38">
        <f>I42</f>
        <v>0.74</v>
      </c>
      <c r="J44" s="38"/>
      <c r="K44" s="65">
        <f t="shared" si="9"/>
        <v>143.300587311947</v>
      </c>
      <c r="L44" s="66">
        <f t="shared" si="9"/>
        <v>265.1952777640181</v>
      </c>
      <c r="M44" s="67">
        <f t="shared" si="9"/>
        <v>-121.8946904520711</v>
      </c>
    </row>
    <row r="45" spans="1:13" s="24" customFormat="1" ht="9.75" customHeight="1">
      <c r="A45" s="38">
        <v>675</v>
      </c>
      <c r="B45" s="58">
        <v>1</v>
      </c>
      <c r="C45" s="54" t="s">
        <v>42</v>
      </c>
      <c r="D45" s="55">
        <f>B45*A45</f>
        <v>675</v>
      </c>
      <c r="E45" s="56">
        <f>D45-F45</f>
        <v>879.6473029045643</v>
      </c>
      <c r="F45" s="57">
        <f>(H45-G45)/(H45+I45)*D45</f>
        <v>-204.64730290456433</v>
      </c>
      <c r="G45" s="38">
        <v>3.971</v>
      </c>
      <c r="H45" s="38">
        <f>H44</f>
        <v>2.875</v>
      </c>
      <c r="I45" s="38">
        <f>I44</f>
        <v>0.74</v>
      </c>
      <c r="J45" s="38"/>
      <c r="K45" s="65">
        <f t="shared" si="9"/>
        <v>1488.1214836240651</v>
      </c>
      <c r="L45" s="66">
        <f t="shared" si="9"/>
        <v>1939.2919251322187</v>
      </c>
      <c r="M45" s="67">
        <f t="shared" si="9"/>
        <v>-451.17044150815366</v>
      </c>
    </row>
    <row r="46" spans="1:13" s="24" customFormat="1" ht="9.75" customHeight="1">
      <c r="A46" s="38">
        <v>885</v>
      </c>
      <c r="B46" s="58">
        <v>0</v>
      </c>
      <c r="C46" s="54" t="s">
        <v>43</v>
      </c>
      <c r="D46" s="55">
        <f>B46*A46</f>
        <v>0</v>
      </c>
      <c r="E46" s="56">
        <f>D46-F46</f>
        <v>0</v>
      </c>
      <c r="F46" s="57">
        <f>(H46-G46)/(H46+I46)*D46</f>
        <v>0</v>
      </c>
      <c r="G46" s="38">
        <v>3.424</v>
      </c>
      <c r="H46" s="38">
        <f>H42</f>
        <v>2.875</v>
      </c>
      <c r="I46" s="38">
        <f>I42</f>
        <v>0.74</v>
      </c>
      <c r="J46" s="38"/>
      <c r="K46" s="65">
        <f t="shared" si="9"/>
        <v>0</v>
      </c>
      <c r="L46" s="66">
        <f t="shared" si="9"/>
        <v>0</v>
      </c>
      <c r="M46" s="67">
        <f t="shared" si="9"/>
        <v>0</v>
      </c>
    </row>
    <row r="47" spans="1:13" s="24" customFormat="1" ht="9.75" customHeight="1">
      <c r="A47" s="38">
        <v>60</v>
      </c>
      <c r="B47" s="58">
        <v>0</v>
      </c>
      <c r="C47" s="54" t="s">
        <v>44</v>
      </c>
      <c r="D47" s="55">
        <f>B47*A47</f>
        <v>0</v>
      </c>
      <c r="E47" s="56">
        <f>D47-F47</f>
        <v>0</v>
      </c>
      <c r="F47" s="57">
        <f>(H47-G47)/(H47+I47)*D47</f>
        <v>0</v>
      </c>
      <c r="G47" s="38">
        <v>7</v>
      </c>
      <c r="H47" s="38">
        <f>H43</f>
        <v>2.875</v>
      </c>
      <c r="I47" s="38">
        <f>I43</f>
        <v>0.74</v>
      </c>
      <c r="J47" s="38"/>
      <c r="K47" s="65">
        <f t="shared" si="9"/>
        <v>0</v>
      </c>
      <c r="L47" s="66">
        <f t="shared" si="9"/>
        <v>0</v>
      </c>
      <c r="M47" s="67">
        <f t="shared" si="9"/>
        <v>0</v>
      </c>
    </row>
    <row r="48" spans="1:13" s="24" customFormat="1" ht="9.75" customHeight="1">
      <c r="A48" s="38"/>
      <c r="B48" s="68">
        <v>0</v>
      </c>
      <c r="C48" s="54" t="s">
        <v>45</v>
      </c>
      <c r="D48" s="55">
        <v>0</v>
      </c>
      <c r="E48" s="56">
        <f>F48*-1</f>
        <v>0</v>
      </c>
      <c r="F48" s="57">
        <f>A48*B48*-1</f>
        <v>0</v>
      </c>
      <c r="G48" s="38"/>
      <c r="H48" s="38">
        <f>H45</f>
        <v>2.875</v>
      </c>
      <c r="I48" s="38">
        <f>I45</f>
        <v>0.74</v>
      </c>
      <c r="J48" s="38"/>
      <c r="K48" s="65">
        <f t="shared" si="9"/>
        <v>0</v>
      </c>
      <c r="L48" s="66">
        <f t="shared" si="9"/>
        <v>0</v>
      </c>
      <c r="M48" s="67">
        <f t="shared" si="9"/>
        <v>0</v>
      </c>
    </row>
    <row r="49" spans="1:13" s="24" customFormat="1" ht="9.75" customHeight="1">
      <c r="A49" s="38">
        <v>33</v>
      </c>
      <c r="B49" s="68">
        <v>0</v>
      </c>
      <c r="C49" s="54" t="s">
        <v>46</v>
      </c>
      <c r="D49" s="55">
        <f>B49*A49</f>
        <v>0</v>
      </c>
      <c r="E49" s="56">
        <f>D49-F49</f>
        <v>0</v>
      </c>
      <c r="F49" s="57">
        <f>(H49-G49)/(H49+I49)*D49</f>
        <v>0</v>
      </c>
      <c r="G49" s="38">
        <v>-2.05</v>
      </c>
      <c r="H49" s="38">
        <f>H46</f>
        <v>2.875</v>
      </c>
      <c r="I49" s="38">
        <f>I46</f>
        <v>0.74</v>
      </c>
      <c r="J49" s="38"/>
      <c r="K49" s="65">
        <f t="shared" si="9"/>
        <v>0</v>
      </c>
      <c r="L49" s="66">
        <f t="shared" si="9"/>
        <v>0</v>
      </c>
      <c r="M49" s="67">
        <f t="shared" si="9"/>
        <v>0</v>
      </c>
    </row>
    <row r="50" spans="1:13" s="24" customFormat="1" ht="9.75" customHeight="1">
      <c r="A50" s="38">
        <v>681</v>
      </c>
      <c r="B50" s="68">
        <v>0</v>
      </c>
      <c r="C50" s="54" t="s">
        <v>47</v>
      </c>
      <c r="D50" s="55">
        <f>B50*A50</f>
        <v>0</v>
      </c>
      <c r="E50" s="56">
        <f>D50-F50</f>
        <v>0</v>
      </c>
      <c r="F50" s="57">
        <f>(H50-G50)/(H50+I50)*D50</f>
        <v>0</v>
      </c>
      <c r="G50" s="38">
        <v>-3.48</v>
      </c>
      <c r="H50" s="38">
        <f>H49</f>
        <v>2.875</v>
      </c>
      <c r="I50" s="38">
        <f>I49</f>
        <v>0.74</v>
      </c>
      <c r="J50" s="38"/>
      <c r="K50" s="65">
        <f aca="true" t="shared" si="10" ref="K50:M56">D50*2.2046244201838</f>
        <v>0</v>
      </c>
      <c r="L50" s="66">
        <f t="shared" si="10"/>
        <v>0</v>
      </c>
      <c r="M50" s="67">
        <f t="shared" si="10"/>
        <v>0</v>
      </c>
    </row>
    <row r="51" spans="1:13" s="24" customFormat="1" ht="9.75" customHeight="1">
      <c r="A51" s="38">
        <v>172</v>
      </c>
      <c r="B51" s="68">
        <v>0</v>
      </c>
      <c r="C51" s="54" t="s">
        <v>48</v>
      </c>
      <c r="D51" s="55">
        <v>0</v>
      </c>
      <c r="E51" s="56">
        <f>B51*A51</f>
        <v>0</v>
      </c>
      <c r="F51" s="57">
        <f>D51-E51</f>
        <v>0</v>
      </c>
      <c r="G51" s="38"/>
      <c r="H51" s="38">
        <f>H47</f>
        <v>2.875</v>
      </c>
      <c r="I51" s="38">
        <f>I47</f>
        <v>0.74</v>
      </c>
      <c r="J51" s="38"/>
      <c r="K51" s="65">
        <f t="shared" si="10"/>
        <v>0</v>
      </c>
      <c r="L51" s="66">
        <f t="shared" si="10"/>
        <v>0</v>
      </c>
      <c r="M51" s="67">
        <f t="shared" si="10"/>
        <v>0</v>
      </c>
    </row>
    <row r="52" spans="1:13" s="24" customFormat="1" ht="9.75" customHeight="1">
      <c r="A52" s="38">
        <v>6520</v>
      </c>
      <c r="B52" s="68">
        <v>1</v>
      </c>
      <c r="C52" s="54" t="s">
        <v>49</v>
      </c>
      <c r="D52" s="55">
        <f>B52*A52</f>
        <v>6520</v>
      </c>
      <c r="E52" s="56">
        <f>D52-F52</f>
        <v>-3863.3029045643143</v>
      </c>
      <c r="F52" s="57">
        <f>(H52-G52)/(H52+I52)*D52</f>
        <v>10383.302904564314</v>
      </c>
      <c r="G52" s="38">
        <v>-2.882</v>
      </c>
      <c r="H52" s="38">
        <f>H51</f>
        <v>2.875</v>
      </c>
      <c r="I52" s="38">
        <f>I51</f>
        <v>0.74</v>
      </c>
      <c r="J52" s="38"/>
      <c r="K52" s="65">
        <f t="shared" si="10"/>
        <v>14374.151219598376</v>
      </c>
      <c r="L52" s="66">
        <f t="shared" si="10"/>
        <v>-8517.131925969492</v>
      </c>
      <c r="M52" s="67">
        <f t="shared" si="10"/>
        <v>22891.283145567868</v>
      </c>
    </row>
    <row r="53" spans="1:13" s="24" customFormat="1" ht="9.75" customHeight="1">
      <c r="A53" s="38">
        <v>1040</v>
      </c>
      <c r="B53" s="68">
        <v>1</v>
      </c>
      <c r="C53" s="54" t="s">
        <v>50</v>
      </c>
      <c r="D53" s="55">
        <f>B53*A53</f>
        <v>1040</v>
      </c>
      <c r="E53" s="56">
        <f>D53-F53</f>
        <v>-616.2323651452282</v>
      </c>
      <c r="F53" s="57">
        <f>(H53-G53)/(H53+I53)*D53</f>
        <v>1656.2323651452282</v>
      </c>
      <c r="G53" s="38">
        <v>-2.882</v>
      </c>
      <c r="H53" s="38">
        <f>H52</f>
        <v>2.875</v>
      </c>
      <c r="I53" s="38">
        <f>I52</f>
        <v>0.74</v>
      </c>
      <c r="J53" s="38"/>
      <c r="K53" s="65">
        <f t="shared" si="10"/>
        <v>2292.809396991152</v>
      </c>
      <c r="L53" s="66">
        <f t="shared" si="10"/>
        <v>-1358.5609207067905</v>
      </c>
      <c r="M53" s="67">
        <f t="shared" si="10"/>
        <v>3651.3703176979425</v>
      </c>
    </row>
    <row r="54" spans="1:13" s="24" customFormat="1" ht="9.75" customHeight="1">
      <c r="A54" s="38">
        <v>2070</v>
      </c>
      <c r="B54" s="69">
        <v>0</v>
      </c>
      <c r="C54" s="70" t="s">
        <v>51</v>
      </c>
      <c r="D54" s="71">
        <f>B54*A54</f>
        <v>0</v>
      </c>
      <c r="E54" s="72">
        <f>D54-F54</f>
        <v>0</v>
      </c>
      <c r="F54" s="73">
        <f>(H54-G54)/(H54+I54)*D54</f>
        <v>0</v>
      </c>
      <c r="G54" s="38">
        <v>-2.882</v>
      </c>
      <c r="H54" s="38">
        <f>H52</f>
        <v>2.875</v>
      </c>
      <c r="I54" s="38">
        <f>I52</f>
        <v>0.74</v>
      </c>
      <c r="J54" s="38"/>
      <c r="K54" s="65">
        <f t="shared" si="10"/>
        <v>0</v>
      </c>
      <c r="L54" s="66">
        <f t="shared" si="10"/>
        <v>0</v>
      </c>
      <c r="M54" s="67">
        <f t="shared" si="10"/>
        <v>0</v>
      </c>
    </row>
    <row r="55" spans="1:13" s="24" customFormat="1" ht="9.75" customHeight="1">
      <c r="A55" s="21">
        <v>1040</v>
      </c>
      <c r="B55" s="68">
        <v>0</v>
      </c>
      <c r="C55" s="54" t="s">
        <v>52</v>
      </c>
      <c r="D55" s="55">
        <f>B55*A55</f>
        <v>0</v>
      </c>
      <c r="E55" s="56">
        <f>D55-F55</f>
        <v>0</v>
      </c>
      <c r="F55" s="57">
        <f>(H55-G55)/(H55+I55)*D55</f>
        <v>0</v>
      </c>
      <c r="G55" s="21">
        <v>2.882</v>
      </c>
      <c r="H55" s="21">
        <f>H54</f>
        <v>2.875</v>
      </c>
      <c r="I55" s="21">
        <f>I54</f>
        <v>0.74</v>
      </c>
      <c r="J55" s="21"/>
      <c r="K55" s="62">
        <f t="shared" si="10"/>
        <v>0</v>
      </c>
      <c r="L55" s="63">
        <f t="shared" si="10"/>
        <v>0</v>
      </c>
      <c r="M55" s="64">
        <f t="shared" si="10"/>
        <v>0</v>
      </c>
    </row>
    <row r="56" spans="1:13" s="24" customFormat="1" ht="9.75" customHeight="1" thickBot="1">
      <c r="A56" s="21">
        <v>2070</v>
      </c>
      <c r="B56" s="74">
        <v>0</v>
      </c>
      <c r="C56" s="75" t="s">
        <v>53</v>
      </c>
      <c r="D56" s="76">
        <f>B56*A56</f>
        <v>0</v>
      </c>
      <c r="E56" s="77">
        <f>D56-F56</f>
        <v>0</v>
      </c>
      <c r="F56" s="78">
        <f>(H56-G56)/(H56+I56)*D56</f>
        <v>0</v>
      </c>
      <c r="G56" s="21">
        <v>2.882</v>
      </c>
      <c r="H56" s="21">
        <f>H55</f>
        <v>2.875</v>
      </c>
      <c r="I56" s="21">
        <f>I55</f>
        <v>0.74</v>
      </c>
      <c r="J56" s="21"/>
      <c r="K56" s="79">
        <f t="shared" si="10"/>
        <v>0</v>
      </c>
      <c r="L56" s="80">
        <f t="shared" si="10"/>
        <v>0</v>
      </c>
      <c r="M56" s="81">
        <f t="shared" si="10"/>
        <v>0</v>
      </c>
    </row>
    <row r="57" spans="1:13" s="24" customFormat="1" ht="9.75" customHeight="1">
      <c r="A57" s="21"/>
      <c r="B57" s="82"/>
      <c r="C57" s="30" t="s">
        <v>54</v>
      </c>
      <c r="D57" s="83">
        <f>SUM(D16:D56)+D14</f>
        <v>36032</v>
      </c>
      <c r="E57" s="84">
        <f>SUM(E16:E56)+E14</f>
        <v>12128.52420470263</v>
      </c>
      <c r="F57" s="85">
        <f>SUM(F16:F56)+F14</f>
        <v>23903.47579529737</v>
      </c>
      <c r="G57" s="21"/>
      <c r="H57" s="21"/>
      <c r="I57" s="21"/>
      <c r="J57" s="21"/>
      <c r="K57" s="86"/>
      <c r="L57" s="86"/>
      <c r="M57" s="86"/>
    </row>
    <row r="58" spans="1:13" s="24" customFormat="1" ht="9.75" customHeight="1" thickBot="1">
      <c r="A58" s="21"/>
      <c r="B58" s="87"/>
      <c r="C58" s="88"/>
      <c r="D58" s="89">
        <f>D57*2.2046244201838</f>
        <v>79437.02710806268</v>
      </c>
      <c r="E58" s="89">
        <f>E57*2.2046244201838</f>
        <v>26738.84064247772</v>
      </c>
      <c r="F58" s="90">
        <f>F57*2.2046244201838</f>
        <v>52698.186465584964</v>
      </c>
      <c r="G58" s="21"/>
      <c r="H58" s="21"/>
      <c r="I58" s="21"/>
      <c r="J58" s="21"/>
      <c r="K58" s="86"/>
      <c r="L58" s="86"/>
      <c r="M58" s="86"/>
    </row>
    <row r="59" spans="1:13" s="24" customFormat="1" ht="9.75" customHeight="1">
      <c r="A59" s="21"/>
      <c r="B59" s="22"/>
      <c r="C59" s="23"/>
      <c r="D59" s="91"/>
      <c r="E59" s="91"/>
      <c r="F59" s="92"/>
      <c r="G59" s="21"/>
      <c r="H59" s="21"/>
      <c r="I59" s="21"/>
      <c r="J59" s="21"/>
      <c r="K59" s="86"/>
      <c r="L59" s="86"/>
      <c r="M59" s="86"/>
    </row>
    <row r="60" spans="1:13" s="24" customFormat="1" ht="9.75" customHeight="1">
      <c r="A60" s="21"/>
      <c r="B60" s="25"/>
      <c r="C60" s="31" t="s">
        <v>77</v>
      </c>
      <c r="D60" s="93" t="s">
        <v>78</v>
      </c>
      <c r="E60" s="94">
        <f>E57</f>
        <v>12128.52420470263</v>
      </c>
      <c r="F60" s="95"/>
      <c r="G60" s="21"/>
      <c r="H60" s="21"/>
      <c r="I60" s="21"/>
      <c r="J60" s="21"/>
      <c r="K60" s="86"/>
      <c r="L60" s="86"/>
      <c r="M60" s="86"/>
    </row>
    <row r="61" spans="1:13" s="24" customFormat="1" ht="9.75" customHeight="1">
      <c r="A61" s="21"/>
      <c r="B61" s="25"/>
      <c r="C61" s="30"/>
      <c r="D61" s="96"/>
      <c r="E61" s="97">
        <f>E60*2.2046244201838</f>
        <v>26738.84064247772</v>
      </c>
      <c r="F61" s="95"/>
      <c r="G61" s="21"/>
      <c r="H61" s="21"/>
      <c r="I61" s="21"/>
      <c r="J61" s="21"/>
      <c r="K61" s="86"/>
      <c r="L61" s="86"/>
      <c r="M61" s="86"/>
    </row>
    <row r="62" spans="1:13" s="24" customFormat="1" ht="9.75" customHeight="1">
      <c r="A62" s="21"/>
      <c r="B62" s="25"/>
      <c r="C62" s="30"/>
      <c r="D62" s="98" t="s">
        <v>79</v>
      </c>
      <c r="E62" s="30"/>
      <c r="F62" s="99">
        <f>F57</f>
        <v>23903.47579529737</v>
      </c>
      <c r="G62" s="21"/>
      <c r="H62" s="21"/>
      <c r="I62" s="21"/>
      <c r="J62" s="21"/>
      <c r="K62" s="86"/>
      <c r="L62" s="86"/>
      <c r="M62" s="86"/>
    </row>
    <row r="63" spans="1:13" s="24" customFormat="1" ht="9.75" customHeight="1">
      <c r="A63" s="21"/>
      <c r="B63" s="25"/>
      <c r="C63" s="30"/>
      <c r="D63" s="30"/>
      <c r="E63" s="30"/>
      <c r="F63" s="100">
        <f>F62*2.2046244201838</f>
        <v>52698.186465584964</v>
      </c>
      <c r="G63" s="21"/>
      <c r="H63" s="21"/>
      <c r="I63" s="21"/>
      <c r="J63" s="21"/>
      <c r="K63" s="86"/>
      <c r="L63" s="86"/>
      <c r="M63" s="86"/>
    </row>
    <row r="64" spans="1:13" s="24" customFormat="1" ht="9.75" customHeight="1">
      <c r="A64" s="21"/>
      <c r="B64" s="25"/>
      <c r="C64" s="44"/>
      <c r="D64" s="98" t="s">
        <v>80</v>
      </c>
      <c r="E64" s="30"/>
      <c r="F64" s="99">
        <f>F62/2</f>
        <v>11951.737897648685</v>
      </c>
      <c r="G64" s="21"/>
      <c r="H64" s="21"/>
      <c r="I64" s="21"/>
      <c r="J64" s="21"/>
      <c r="K64" s="86"/>
      <c r="L64" s="86"/>
      <c r="M64" s="86"/>
    </row>
    <row r="65" spans="1:13" s="24" customFormat="1" ht="9.75" customHeight="1">
      <c r="A65" s="21"/>
      <c r="B65" s="25"/>
      <c r="C65" s="30"/>
      <c r="D65" s="30"/>
      <c r="E65" s="30"/>
      <c r="F65" s="100">
        <f>F64*2.2046244201838</f>
        <v>26349.093232792482</v>
      </c>
      <c r="G65" s="21"/>
      <c r="H65" s="21"/>
      <c r="I65" s="21"/>
      <c r="J65" s="21"/>
      <c r="K65" s="86"/>
      <c r="L65" s="86"/>
      <c r="M65" s="86"/>
    </row>
    <row r="66" spans="1:13" s="24" customFormat="1" ht="9.75" customHeight="1" thickBot="1">
      <c r="A66" s="21"/>
      <c r="B66" s="46"/>
      <c r="C66" s="88"/>
      <c r="D66" s="88"/>
      <c r="E66" s="88"/>
      <c r="F66" s="101"/>
      <c r="G66" s="21"/>
      <c r="H66" s="21"/>
      <c r="I66" s="21"/>
      <c r="J66" s="21"/>
      <c r="K66" s="86"/>
      <c r="L66" s="86"/>
      <c r="M66" s="86"/>
    </row>
    <row r="67" spans="1:13" s="24" customFormat="1" ht="9.75" customHeight="1">
      <c r="A67" s="21"/>
      <c r="B67" s="25"/>
      <c r="C67" s="30" t="s">
        <v>56</v>
      </c>
      <c r="D67" s="30"/>
      <c r="E67" s="30"/>
      <c r="F67" s="14" t="s">
        <v>57</v>
      </c>
      <c r="G67" s="21"/>
      <c r="H67" s="21"/>
      <c r="I67" s="21"/>
      <c r="J67" s="21"/>
      <c r="K67" s="86"/>
      <c r="L67" s="86"/>
      <c r="M67" s="86"/>
    </row>
    <row r="68" spans="1:13" s="24" customFormat="1" ht="9.75" hidden="1">
      <c r="A68" s="21"/>
      <c r="B68" s="25"/>
      <c r="C68" s="30" t="s">
        <v>55</v>
      </c>
      <c r="D68" s="30">
        <f>E57*(H55+I55)/D57-I55</f>
        <v>0.4768243505772649</v>
      </c>
      <c r="E68" s="30"/>
      <c r="F68" s="14"/>
      <c r="G68" s="21"/>
      <c r="H68" s="21"/>
      <c r="I68" s="21"/>
      <c r="J68" s="21"/>
      <c r="K68" s="86"/>
      <c r="L68" s="86"/>
      <c r="M68" s="86"/>
    </row>
    <row r="69" spans="1:13" s="24" customFormat="1" ht="9.75" customHeight="1" thickBot="1">
      <c r="A69" s="21"/>
      <c r="B69" s="46"/>
      <c r="C69" s="88"/>
      <c r="D69" s="88"/>
      <c r="E69" s="88"/>
      <c r="F69" s="19"/>
      <c r="G69" s="21"/>
      <c r="H69" s="21"/>
      <c r="I69" s="21"/>
      <c r="J69" s="21"/>
      <c r="K69" s="86"/>
      <c r="L69" s="86"/>
      <c r="M69" s="86"/>
    </row>
    <row r="70" spans="1:13" s="24" customFormat="1" ht="9.75" customHeight="1">
      <c r="A70" s="21"/>
      <c r="G70" s="21"/>
      <c r="H70" s="21"/>
      <c r="I70" s="21"/>
      <c r="J70" s="21"/>
      <c r="K70" s="86"/>
      <c r="L70" s="86"/>
      <c r="M70" s="86"/>
    </row>
    <row r="71" spans="1:13" s="24" customFormat="1" ht="9.75" customHeight="1">
      <c r="A71" s="21"/>
      <c r="G71" s="21"/>
      <c r="H71" s="21"/>
      <c r="I71" s="21"/>
      <c r="J71" s="21"/>
      <c r="K71" s="86"/>
      <c r="L71" s="86"/>
      <c r="M71" s="86"/>
    </row>
    <row r="72" spans="1:13" s="24" customFormat="1" ht="9.75" customHeight="1" hidden="1">
      <c r="A72" s="21"/>
      <c r="B72" s="30"/>
      <c r="C72" s="30" t="s">
        <v>55</v>
      </c>
      <c r="D72" s="30">
        <f>E57*(H55+I55)/D57-I55</f>
        <v>0.4768243505772649</v>
      </c>
      <c r="E72" s="30"/>
      <c r="F72" s="97"/>
      <c r="G72" s="21"/>
      <c r="H72" s="21"/>
      <c r="I72" s="21"/>
      <c r="J72" s="21"/>
      <c r="K72" s="86"/>
      <c r="L72" s="86"/>
      <c r="M72" s="86"/>
    </row>
    <row r="73" spans="2:6" s="24" customFormat="1" ht="9.75" customHeight="1" hidden="1">
      <c r="B73" s="30"/>
      <c r="C73" s="44"/>
      <c r="D73" s="98"/>
      <c r="E73" s="30"/>
      <c r="F73" s="93"/>
    </row>
    <row r="74" spans="2:6" s="24" customFormat="1" ht="9.75" customHeight="1" hidden="1">
      <c r="B74" s="30"/>
      <c r="C74" s="30"/>
      <c r="D74" s="30"/>
      <c r="E74" s="30"/>
      <c r="F74" s="97"/>
    </row>
    <row r="75" spans="2:6" s="24" customFormat="1" ht="9.75" customHeight="1" hidden="1">
      <c r="B75" s="30"/>
      <c r="C75" s="30" t="s">
        <v>58</v>
      </c>
      <c r="D75" s="30" t="s">
        <v>59</v>
      </c>
      <c r="E75" s="30" t="s">
        <v>60</v>
      </c>
      <c r="F75" s="30"/>
    </row>
    <row r="76" spans="2:6" s="24" customFormat="1" ht="9.75" customHeight="1" hidden="1">
      <c r="B76" s="30"/>
      <c r="C76" s="30" t="s">
        <v>61</v>
      </c>
      <c r="D76" s="30">
        <v>1</v>
      </c>
      <c r="E76" s="30">
        <v>0.465</v>
      </c>
      <c r="F76" s="30"/>
    </row>
    <row r="77" spans="2:6" s="24" customFormat="1" ht="9.75" customHeight="1" hidden="1">
      <c r="B77" s="30"/>
      <c r="C77" s="30" t="s">
        <v>62</v>
      </c>
      <c r="D77" s="30">
        <v>1</v>
      </c>
      <c r="E77" s="30">
        <v>0.465</v>
      </c>
      <c r="F77" s="30"/>
    </row>
    <row r="78" spans="2:6" s="24" customFormat="1" ht="9.75" hidden="1">
      <c r="B78" s="30"/>
      <c r="C78" s="30" t="s">
        <v>63</v>
      </c>
      <c r="D78" s="30">
        <v>1</v>
      </c>
      <c r="E78" s="30">
        <v>0.465</v>
      </c>
      <c r="F78" s="30"/>
    </row>
    <row r="79" spans="2:6" s="24" customFormat="1" ht="9.75" hidden="1">
      <c r="B79" s="30"/>
      <c r="C79" s="30" t="s">
        <v>64</v>
      </c>
      <c r="D79" s="30">
        <v>1</v>
      </c>
      <c r="E79" s="30">
        <v>0.465</v>
      </c>
      <c r="F79" s="30"/>
    </row>
    <row r="80" spans="2:6" s="24" customFormat="1" ht="9.75" hidden="1">
      <c r="B80" s="30"/>
      <c r="C80" s="30" t="s">
        <v>65</v>
      </c>
      <c r="D80" s="30">
        <v>1</v>
      </c>
      <c r="E80" s="30">
        <v>0.465</v>
      </c>
      <c r="F80" s="30"/>
    </row>
    <row r="81" spans="2:6" s="24" customFormat="1" ht="9.75" hidden="1">
      <c r="B81" s="44"/>
      <c r="C81" s="44"/>
      <c r="D81" s="44"/>
      <c r="E81" s="44"/>
      <c r="F81" s="44"/>
    </row>
    <row r="82" spans="2:6" s="24" customFormat="1" ht="9.75" hidden="1">
      <c r="B82" s="44"/>
      <c r="C82" s="44" t="s">
        <v>66</v>
      </c>
      <c r="D82" s="44">
        <f>SUM(D76:D80)</f>
        <v>5</v>
      </c>
      <c r="E82" s="44">
        <f>(D76*E76+D77*E77+D78*E78+D79*E79+D80*E80)/D82</f>
        <v>0.465</v>
      </c>
      <c r="F82" s="44"/>
    </row>
    <row r="83" spans="2:6" s="24" customFormat="1" ht="9.75" hidden="1">
      <c r="B83" s="44"/>
      <c r="C83" s="44"/>
      <c r="D83" s="44">
        <v>26.63</v>
      </c>
      <c r="E83" s="44">
        <v>1.2118</v>
      </c>
      <c r="F83" s="44"/>
    </row>
    <row r="84" s="24" customFormat="1" ht="9.75"/>
    <row r="85" s="24" customFormat="1" ht="9.75"/>
    <row r="86" s="24" customFormat="1" ht="9.75"/>
    <row r="87" s="24" customFormat="1" ht="9.75"/>
    <row r="88" s="24" customFormat="1" ht="9.75"/>
    <row r="89" s="24" customFormat="1" ht="9.75"/>
    <row r="90" s="24" customFormat="1" ht="9.75"/>
    <row r="91" s="24" customFormat="1" ht="9.75"/>
    <row r="92" s="24" customFormat="1" ht="9.75"/>
    <row r="93" s="24" customFormat="1" ht="9.75"/>
    <row r="94" s="24" customFormat="1" ht="9.75"/>
    <row r="95" s="24" customFormat="1" ht="9.75"/>
  </sheetData>
  <printOptions/>
  <pageMargins left="0.984251968503937" right="0.3937007874015748" top="0.3937007874015748" bottom="0.03937007874015748" header="0.5118110236220472" footer="0.5118110236220472"/>
  <pageSetup fitToHeight="1" fitToWidth="1" horizontalDpi="300" verticalDpi="300" orientation="portrait" paperSize="9" scale="9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GMK3050-1 weight sheet boom over front (XLS)</dc:title>
  <dc:subject/>
  <dc:creator>KRUPP MOBILKRANE</dc:creator>
  <cp:keywords/>
  <dc:description/>
  <cp:lastModifiedBy>Andreas Cremer</cp:lastModifiedBy>
  <cp:lastPrinted>2004-09-15T09:50:02Z</cp:lastPrinted>
  <dcterms:created xsi:type="dcterms:W3CDTF">1999-02-11T10:36:33Z</dcterms:created>
  <dcterms:modified xsi:type="dcterms:W3CDTF">2010-06-16T20:28:32Z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3.00000000000000</vt:lpwstr>
  </property>
  <property fmtid="{D5CDD505-2E9C-101B-9397-08002B2CF9AE}" pid="5" name="ContentTy">
    <vt:lpwstr>Document</vt:lpwstr>
  </property>
  <property fmtid="{D5CDD505-2E9C-101B-9397-08002B2CF9AE}" pid="6" name="Produ">
    <vt:lpwstr>;#All Terrain (GMK);#</vt:lpwstr>
  </property>
</Properties>
</file>